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7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34 โครงการณ์ปรับปรุงอาคารภายในมหาวิทยาลัย\"/>
    </mc:Choice>
  </mc:AlternateContent>
  <xr:revisionPtr revIDLastSave="0" documentId="8_{BA5463F5-0292-4946-8D90-419D7BAF6D4C}" xr6:coauthVersionLast="46" xr6:coauthVersionMax="46" xr10:uidLastSave="{00000000-0000-0000-0000-000000000000}"/>
  <bookViews>
    <workbookView xWindow="28680" yWindow="-120" windowWidth="29040" windowHeight="15840" tabRatio="751" firstSheet="1" activeTab="1" xr2:uid="{00000000-000D-0000-FFFF-FFFF00000000}"/>
  </bookViews>
  <sheets>
    <sheet name="laroux" sheetId="1" state="veryHidden" r:id="rId1"/>
    <sheet name="(ปร6)" sheetId="4" r:id="rId2"/>
    <sheet name="Blank BOQ" sheetId="22" r:id="rId3"/>
    <sheet name="ปร5" sheetId="12" r:id="rId4"/>
    <sheet name="สวนที่1-ก่อสร้าง(ปร4)" sheetId="9" r:id="rId5"/>
    <sheet name="คำนวณ Factor F 5%" sheetId="20" r:id="rId6"/>
    <sheet name="ปก" sheetId="21" r:id="rId7"/>
  </sheets>
  <externalReferences>
    <externalReference r:id="rId8"/>
    <externalReference r:id="rId9"/>
  </externalReferences>
  <definedNames>
    <definedName name="_FAC1">[1]สรุป!$C$307</definedName>
    <definedName name="_Fill" localSheetId="5" hidden="1">[2]PL!#REF!</definedName>
    <definedName name="_Fill" hidden="1">[2]PL!#REF!</definedName>
    <definedName name="DB12_MM." localSheetId="5">#REF!</definedName>
    <definedName name="DB12_MM.">#REF!</definedName>
    <definedName name="DB16_MM." localSheetId="5">#REF!</definedName>
    <definedName name="DB16_MM.">#REF!</definedName>
    <definedName name="DB20_MM." localSheetId="5">#REF!</definedName>
    <definedName name="DB20_MM.">#REF!</definedName>
    <definedName name="DB25_MM." localSheetId="5">#REF!</definedName>
    <definedName name="DB25_MM.">#REF!</definedName>
    <definedName name="DB28_MM." localSheetId="5">#REF!</definedName>
    <definedName name="DB28_MM.">#REF!</definedName>
    <definedName name="factor_table" localSheetId="5">'คำนวณ Factor F 5%'!$F$10:$F$33</definedName>
    <definedName name="factor_table">#REF!</definedName>
    <definedName name="HTML_CodePage" hidden="1">874</definedName>
    <definedName name="HTML_Control" localSheetId="5" hidden="1">{"'SUMMATION'!$B$2:$I$2"}</definedName>
    <definedName name="HTML_Control" hidden="1">{"'SUMMATION'!$B$2:$I$2"}</definedName>
    <definedName name="HTML_Description" hidden="1">""</definedName>
    <definedName name="HTML_Email" hidden="1">""</definedName>
    <definedName name="HTML_Header" hidden="1">"SUMMATION"</definedName>
    <definedName name="HTML_LastUpdate" hidden="1">"21/3/02"</definedName>
    <definedName name="HTML_LineAfter" hidden="1">FALSE</definedName>
    <definedName name="HTML_LineBefore" hidden="1">FALSE</definedName>
    <definedName name="HTML_Name" hidden="1">"Estimate_5"</definedName>
    <definedName name="HTML_OBDlg2" hidden="1">TRUE</definedName>
    <definedName name="HTML_OBDlg4" hidden="1">TRUE</definedName>
    <definedName name="HTML_OS" hidden="1">0</definedName>
    <definedName name="HTML_PathFile" hidden="1">"C:\SAni.htm"</definedName>
    <definedName name="HTML_Title" hidden="1">"อาคารเรียนรวม"</definedName>
    <definedName name="_xlnm.Print_Area" localSheetId="1">'(ปร6)'!$A$1:$I$38</definedName>
    <definedName name="_xlnm.Print_Area" localSheetId="5">'คำนวณ Factor F 5%'!$B$2:$G$33</definedName>
    <definedName name="_xlnm.Print_Area" localSheetId="3">ปร5!$A$1:$K$38</definedName>
    <definedName name="_xlnm.Print_Area" localSheetId="4">'สวนที่1-ก่อสร้าง(ปร4)'!$B$1:$L$236</definedName>
    <definedName name="_xlnm.Print_Area">#REF!</definedName>
    <definedName name="_xlnm.Print_Titles" localSheetId="4">'สวนที่1-ก่อสร้าง(ปร4)'!$1:$9</definedName>
    <definedName name="WEIGHT" localSheetId="5">#REF!</definedName>
    <definedName name="WEIGHT">#REF!</definedName>
    <definedName name="ใบ" localSheetId="5" hidden="1">{"'SUMMATION'!$B$2:$I$2"}</definedName>
    <definedName name="ใบ" hidden="1">{"'SUMMATION'!$B$2:$I$2"}</definedName>
    <definedName name="ปร.6" localSheetId="5" hidden="1">[2]PL!#REF!</definedName>
    <definedName name="ปร.6" hidden="1">[2]PL!#REF!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4" l="1"/>
  <c r="C78" i="22"/>
  <c r="B6" i="22"/>
  <c r="B3" i="22"/>
  <c r="L24" i="4" l="1"/>
  <c r="N219" i="9"/>
  <c r="O215" i="9"/>
  <c r="N215" i="9"/>
  <c r="L22" i="4" l="1"/>
  <c r="N231" i="9"/>
  <c r="L20" i="4" l="1"/>
  <c r="H197" i="9" l="1"/>
  <c r="J197" i="9"/>
  <c r="J229" i="9"/>
  <c r="H229" i="9"/>
  <c r="J228" i="9"/>
  <c r="H228" i="9"/>
  <c r="K228" i="9" s="1"/>
  <c r="J227" i="9"/>
  <c r="H227" i="9"/>
  <c r="N225" i="9"/>
  <c r="O225" i="9" s="1"/>
  <c r="K197" i="9" l="1"/>
  <c r="K229" i="9"/>
  <c r="K227" i="9"/>
  <c r="J219" i="9"/>
  <c r="H219" i="9"/>
  <c r="J226" i="9"/>
  <c r="H226" i="9"/>
  <c r="K219" i="9" l="1"/>
  <c r="K226" i="9"/>
  <c r="J212" i="9"/>
  <c r="H212" i="9"/>
  <c r="N213" i="9"/>
  <c r="L19" i="4"/>
  <c r="K212" i="9" l="1"/>
  <c r="J215" i="9"/>
  <c r="J218" i="9"/>
  <c r="J220" i="9"/>
  <c r="H215" i="9"/>
  <c r="H218" i="9"/>
  <c r="H220" i="9"/>
  <c r="J235" i="9"/>
  <c r="H235" i="9"/>
  <c r="J234" i="9"/>
  <c r="H234" i="9"/>
  <c r="K234" i="9" s="1"/>
  <c r="J233" i="9"/>
  <c r="H233" i="9"/>
  <c r="J232" i="9"/>
  <c r="H232" i="9"/>
  <c r="J231" i="9"/>
  <c r="H231" i="9"/>
  <c r="J225" i="9"/>
  <c r="H225" i="9"/>
  <c r="J224" i="9"/>
  <c r="H224" i="9"/>
  <c r="H221" i="9" l="1"/>
  <c r="J221" i="9"/>
  <c r="H236" i="9"/>
  <c r="J236" i="9"/>
  <c r="K233" i="9"/>
  <c r="K224" i="9"/>
  <c r="K225" i="9"/>
  <c r="K232" i="9"/>
  <c r="K235" i="9"/>
  <c r="K231" i="9"/>
  <c r="K236" i="9" l="1"/>
  <c r="K119" i="9" s="1"/>
  <c r="K220" i="9" l="1"/>
  <c r="K215" i="9"/>
  <c r="K221" i="9" l="1"/>
  <c r="K118" i="9" s="1"/>
  <c r="J208" i="9" l="1"/>
  <c r="H208" i="9"/>
  <c r="J206" i="9"/>
  <c r="H206" i="9"/>
  <c r="J205" i="9"/>
  <c r="H205" i="9"/>
  <c r="J204" i="9"/>
  <c r="H204" i="9"/>
  <c r="J203" i="9"/>
  <c r="H203" i="9"/>
  <c r="K204" i="9" l="1"/>
  <c r="J209" i="9"/>
  <c r="H209" i="9"/>
  <c r="K205" i="9"/>
  <c r="K208" i="9"/>
  <c r="K203" i="9"/>
  <c r="K206" i="9"/>
  <c r="K209" i="9" l="1"/>
  <c r="K117" i="9" s="1"/>
  <c r="J200" i="9"/>
  <c r="H200" i="9"/>
  <c r="J199" i="9"/>
  <c r="H199" i="9"/>
  <c r="J198" i="9"/>
  <c r="H198" i="9"/>
  <c r="J195" i="9"/>
  <c r="H195" i="9"/>
  <c r="J194" i="9"/>
  <c r="H194" i="9"/>
  <c r="J193" i="9"/>
  <c r="H193" i="9"/>
  <c r="J192" i="9"/>
  <c r="H192" i="9"/>
  <c r="J191" i="9"/>
  <c r="H191" i="9"/>
  <c r="J190" i="9"/>
  <c r="H190" i="9"/>
  <c r="J189" i="9"/>
  <c r="H189" i="9"/>
  <c r="J188" i="9"/>
  <c r="H188" i="9"/>
  <c r="J187" i="9"/>
  <c r="H187" i="9"/>
  <c r="J186" i="9"/>
  <c r="H186" i="9"/>
  <c r="J185" i="9"/>
  <c r="H185" i="9"/>
  <c r="J184" i="9"/>
  <c r="H184" i="9"/>
  <c r="J183" i="9"/>
  <c r="H183" i="9"/>
  <c r="J182" i="9"/>
  <c r="H182" i="9"/>
  <c r="J181" i="9"/>
  <c r="H181" i="9"/>
  <c r="J180" i="9"/>
  <c r="H180" i="9"/>
  <c r="J179" i="9"/>
  <c r="H179" i="9"/>
  <c r="J178" i="9"/>
  <c r="H178" i="9"/>
  <c r="J177" i="9"/>
  <c r="H177" i="9"/>
  <c r="J175" i="9"/>
  <c r="H175" i="9"/>
  <c r="J174" i="9"/>
  <c r="H174" i="9"/>
  <c r="J173" i="9"/>
  <c r="H173" i="9"/>
  <c r="J171" i="9"/>
  <c r="H171" i="9"/>
  <c r="J170" i="9"/>
  <c r="H170" i="9"/>
  <c r="J169" i="9"/>
  <c r="H169" i="9"/>
  <c r="J168" i="9"/>
  <c r="H168" i="9"/>
  <c r="J165" i="9"/>
  <c r="H165" i="9"/>
  <c r="J164" i="9"/>
  <c r="H164" i="9"/>
  <c r="J163" i="9"/>
  <c r="H163" i="9"/>
  <c r="J162" i="9"/>
  <c r="H162" i="9"/>
  <c r="J161" i="9"/>
  <c r="H161" i="9"/>
  <c r="J160" i="9"/>
  <c r="H160" i="9"/>
  <c r="J159" i="9"/>
  <c r="H159" i="9"/>
  <c r="J158" i="9"/>
  <c r="H158" i="9"/>
  <c r="J157" i="9"/>
  <c r="H157" i="9"/>
  <c r="J156" i="9"/>
  <c r="H156" i="9"/>
  <c r="J155" i="9"/>
  <c r="H155" i="9"/>
  <c r="J154" i="9"/>
  <c r="H154" i="9"/>
  <c r="J153" i="9"/>
  <c r="H153" i="9"/>
  <c r="J152" i="9"/>
  <c r="H152" i="9"/>
  <c r="J151" i="9"/>
  <c r="H151" i="9"/>
  <c r="J150" i="9"/>
  <c r="H150" i="9"/>
  <c r="J149" i="9"/>
  <c r="H149" i="9"/>
  <c r="J148" i="9"/>
  <c r="H148" i="9"/>
  <c r="J147" i="9"/>
  <c r="H147" i="9"/>
  <c r="J146" i="9"/>
  <c r="H146" i="9"/>
  <c r="J145" i="9"/>
  <c r="H145" i="9"/>
  <c r="J144" i="9"/>
  <c r="H144" i="9"/>
  <c r="J143" i="9"/>
  <c r="H143" i="9"/>
  <c r="K188" i="9" l="1"/>
  <c r="K177" i="9"/>
  <c r="K193" i="9"/>
  <c r="K170" i="9"/>
  <c r="K182" i="9"/>
  <c r="K144" i="9"/>
  <c r="K163" i="9"/>
  <c r="K155" i="9"/>
  <c r="K165" i="9"/>
  <c r="K154" i="9"/>
  <c r="K156" i="9"/>
  <c r="K195" i="9"/>
  <c r="K180" i="9"/>
  <c r="K151" i="9"/>
  <c r="K146" i="9"/>
  <c r="K173" i="9"/>
  <c r="K164" i="9"/>
  <c r="K179" i="9"/>
  <c r="K200" i="9"/>
  <c r="K148" i="9"/>
  <c r="K159" i="9"/>
  <c r="K185" i="9"/>
  <c r="K147" i="9"/>
  <c r="K162" i="9"/>
  <c r="K184" i="9"/>
  <c r="K168" i="9"/>
  <c r="K175" i="9"/>
  <c r="K171" i="9"/>
  <c r="K178" i="9"/>
  <c r="K181" i="9"/>
  <c r="K187" i="9"/>
  <c r="K190" i="9"/>
  <c r="K199" i="9"/>
  <c r="K194" i="9"/>
  <c r="K152" i="9"/>
  <c r="K169" i="9"/>
  <c r="K143" i="9"/>
  <c r="K198" i="9"/>
  <c r="K157" i="9"/>
  <c r="K174" i="9"/>
  <c r="K189" i="9"/>
  <c r="K160" i="9"/>
  <c r="K192" i="9"/>
  <c r="K158" i="9"/>
  <c r="K161" i="9"/>
  <c r="K186" i="9"/>
  <c r="K150" i="9"/>
  <c r="K183" i="9"/>
  <c r="K153" i="9"/>
  <c r="K191" i="9"/>
  <c r="K145" i="9"/>
  <c r="K149" i="9"/>
  <c r="B6" i="9"/>
  <c r="A6" i="4"/>
  <c r="B3" i="9"/>
  <c r="A2" i="4"/>
  <c r="K201" i="9" l="1"/>
  <c r="K116" i="9" s="1"/>
  <c r="K77" i="9"/>
  <c r="K139" i="9" l="1"/>
  <c r="C78" i="9"/>
  <c r="A4" i="4"/>
  <c r="A3" i="4"/>
  <c r="I12" i="12" l="1"/>
  <c r="I11" i="12"/>
  <c r="K13" i="9" l="1"/>
  <c r="K12" i="9" l="1"/>
  <c r="K42" i="9" l="1"/>
  <c r="N119" i="9" l="1"/>
  <c r="N118" i="9"/>
  <c r="N117" i="9"/>
  <c r="N116" i="9"/>
  <c r="F10" i="12"/>
  <c r="F13" i="4"/>
  <c r="D5" i="20" s="1"/>
  <c r="N120" i="9" l="1"/>
  <c r="C9" i="20"/>
  <c r="C8" i="20" l="1"/>
  <c r="C12" i="20" s="1"/>
  <c r="C10" i="20" l="1"/>
  <c r="C13" i="20" s="1"/>
  <c r="C14" i="20" l="1"/>
  <c r="C16" i="20" l="1"/>
  <c r="H10" i="12"/>
  <c r="D14" i="4" l="1"/>
  <c r="I10" i="12"/>
  <c r="I19" i="12" s="1"/>
  <c r="F14" i="4" l="1"/>
  <c r="F19" i="4" s="1"/>
  <c r="M19" i="4" s="1"/>
  <c r="M17" i="4"/>
  <c r="E22" i="4"/>
  <c r="E20" i="12"/>
</calcChain>
</file>

<file path=xl/sharedStrings.xml><?xml version="1.0" encoding="utf-8"?>
<sst xmlns="http://schemas.openxmlformats.org/spreadsheetml/2006/main" count="667" uniqueCount="194">
  <si>
    <t>สรุปผลการประมาณราคาค่าก่อสร้าง</t>
  </si>
  <si>
    <t xml:space="preserve"> </t>
  </si>
  <si>
    <t>แบบ ปร.4 และ ปร.5 ที่แนบ มีจำนวน         1        ชุด</t>
  </si>
  <si>
    <t>หน่วย : บาท</t>
  </si>
  <si>
    <t>หลักเกณฑ์การกำหนดราคากลางงานก่อสร้าง ตามประกาศคณะกรรมการราคากลางและขึ้นทะเบียนผู้ประกอบการ ลงวันที่ ๑๙ ตุลาคม พ.ศ. ๒๕๖๐</t>
  </si>
  <si>
    <t xml:space="preserve">FACTOR . F  ประเภทงานอาคาร  เงื่อนไข  - เงินล่วงหน้าจ่าย  0%  ,  - เงินประกันผลงานหัก  0 % ,  - ดอกเบี้ยเงินกู้  5 %  ,  ค่าภาษีมูลค่าเพิ่ม  7 % </t>
  </si>
  <si>
    <t>ลำดับที่</t>
  </si>
  <si>
    <t>รายการ</t>
  </si>
  <si>
    <t>ราคาค่าก่อสร้าง</t>
  </si>
  <si>
    <t>หมายเหตุ</t>
  </si>
  <si>
    <t>ค่างานส่วนที่ 1  ค่าวัสดุและค่าแรงงานหมวดงานก่อสร้าง  ( ทุน )</t>
  </si>
  <si>
    <t>อ้างอิง</t>
  </si>
  <si>
    <t>สองล้านหนึ่งหมื่นบาทถ้วน</t>
  </si>
  <si>
    <t xml:space="preserve">       ราคารวมค่า Factor- F </t>
  </si>
  <si>
    <t xml:space="preserve">(1)บัญชีค่าแรงงาน/ดำเนินการ </t>
  </si>
  <si>
    <t>หนึ่งล้านเก้าแสนห้าหมื่นสองพันบาทถ้วน</t>
  </si>
  <si>
    <t>ค่างานส่วนที่ 2  หมวดงานครุภัณฑ์สั่งซื้อหรือจัดซื้อ</t>
  </si>
  <si>
    <t>สำหรับการถอดแบบคำนวณราคากลาง</t>
  </si>
  <si>
    <t>เก้าแสนเจ็ดหมื่นเจ็ดพันบาทถ้วน</t>
  </si>
  <si>
    <t xml:space="preserve">       ราคารวมค่า ภาษีมูลค่าเพิ่ม ( VAT ) </t>
  </si>
  <si>
    <t>งานก่อสร้าง ตุลาคม 2560</t>
  </si>
  <si>
    <t>หนึ่งล้านห้าพันบาทถ้วน</t>
  </si>
  <si>
    <t>ค่างานส่วนที่ 3  ค่าใช้จ่ายพิเศษตามข้อกำหนด ( ถ้ามี )</t>
  </si>
  <si>
    <t xml:space="preserve">(2) สํานักดัชนีเศรษฐกิจการค้า  </t>
  </si>
  <si>
    <t xml:space="preserve">กระทรวงพาณิชย์ </t>
  </si>
  <si>
    <t>รวมเงิน (1)+(2)+(3)</t>
  </si>
  <si>
    <t xml:space="preserve">(3)บัญค่าวัสดุและค่าแรงงาน </t>
  </si>
  <si>
    <t>คิดเป็นเงินทั้งสิ้นโดยประมาณ</t>
  </si>
  <si>
    <t>สำหรับปีงบประมาณ 2564 สพฐ</t>
  </si>
  <si>
    <t>พื้นที่อาคาร</t>
  </si>
  <si>
    <t>ตร.ม.     เฉลี่ยราคา</t>
  </si>
  <si>
    <t xml:space="preserve">  บาท/ตร.ม.</t>
  </si>
  <si>
    <t>(ตัวอักษร)</t>
  </si>
  <si>
    <t>ลงชื่อ ........................................................... ประธานกรรมการ</t>
  </si>
  <si>
    <t xml:space="preserve">         (ผู้ช่วยศาสตราจารย์ปริเยศ  สิทธิสรวง)</t>
  </si>
  <si>
    <t>ลงชื่อ ........................................................... กรรมการ</t>
  </si>
  <si>
    <t xml:space="preserve">         (ผู้ช่วยศาสตราจารย์เอกรัฐ  อินต๊ะวงศา)</t>
  </si>
  <si>
    <t xml:space="preserve">         (นายชัย  ชัยนันตา)</t>
  </si>
  <si>
    <t xml:space="preserve">         (นายธนบดี  สายโสม)</t>
  </si>
  <si>
    <t>ลงชื่อ ........................................................... กรรมการและเลขานุการ</t>
  </si>
  <si>
    <t xml:space="preserve">         (นายอภิวัฒน์  ศรีภูมั่น)</t>
  </si>
  <si>
    <t>แบบแสดงรายการ  ปริมาณงานและราคา</t>
  </si>
  <si>
    <t>กลุ่มงาน/งานอาคารสถานที่ กองกลาง สำนักงานอธิการบดี</t>
  </si>
  <si>
    <t>สถานที่ก่อสร้าง   ภายในบริเวณมหาวิทยาลัยราชภัฏลำปาง                                   แบบเลขที่</t>
  </si>
  <si>
    <t>หน่วยงานเจ้าของโครงการ/งานก่อสร้าง   มหาวิทยาลัยราชภัฏลำปาง</t>
  </si>
  <si>
    <t>ลำดับ</t>
  </si>
  <si>
    <t>หน่วย</t>
  </si>
  <si>
    <t>จำนวน</t>
  </si>
  <si>
    <t>ค่าวัสดุ</t>
  </si>
  <si>
    <t>ค่าแรงงาน</t>
  </si>
  <si>
    <t>รวมเงิน</t>
  </si>
  <si>
    <t>ราคาต่อหน่วย</t>
  </si>
  <si>
    <t>จำนวนเงิน</t>
  </si>
  <si>
    <t>ค่าวัสดุและแรงงาน</t>
  </si>
  <si>
    <t>ส่วนที่ 1 ค่าวัสดุและค่าแรงงานหมวดงานก่อสร้าง</t>
  </si>
  <si>
    <t>สรุปงานก่อสร้าง</t>
  </si>
  <si>
    <t>หมวดงานวิศวกรรมโครงสร้าง</t>
  </si>
  <si>
    <t>รวม</t>
  </si>
  <si>
    <t>หมวดงานสถาปัตยกรรม</t>
  </si>
  <si>
    <t>หมวดงานระบบไฟฟ้าและสื่อสาร</t>
  </si>
  <si>
    <t>หมวดงานประปาและระบบสุขาภิบาล</t>
  </si>
  <si>
    <t>รวมค่างานส่วนที่1</t>
  </si>
  <si>
    <t>รวมหมวดงานโครงสร้าง</t>
  </si>
  <si>
    <t xml:space="preserve"> งานสถาปัตยกรรม</t>
  </si>
  <si>
    <t>2.1 งานปรับปรุงห้องน้ำอาคารโอฬาร โรจน์หิรัญ</t>
  </si>
  <si>
    <t>2.2 งานติดตั้งหลังคากันสาดอาคารโรงเรียนสาธิตมหาวิทยาลัยราชภัฏลำปาง</t>
  </si>
  <si>
    <t>2.3 งานปรับปรุงอาคารคณะเทคโนโลยีการเกษตร</t>
  </si>
  <si>
    <t>2.4 งานปรับปรุงซ่อมแซมห้องน้ำคณะวิทยาการจัดการ</t>
  </si>
  <si>
    <t>รวมหมวดงานสถาปัตยกรรม</t>
  </si>
  <si>
    <t>งานสถาปัตยกรรม</t>
  </si>
  <si>
    <t>2.1งานปรับปรุงห้องน้ำอาคารโอฬาร โรจน์หิรัญ</t>
  </si>
  <si>
    <t>งานปรับปรุงห้องน้ำ นักศึกษาชาย</t>
  </si>
  <si>
    <t>งานเปลี่ยนก๊อกน้ำอ่างล้างหน้า แบบกดหยุดอัตโนมัติ/แบบโยก/แบบหมุน</t>
  </si>
  <si>
    <t xml:space="preserve">งานเปลี่ยนก๊อกน้ำอ่างล้างหน้า </t>
  </si>
  <si>
    <t>ชุด</t>
  </si>
  <si>
    <t>งานติดตั้งชักโครกใหม่ ชนิดนั่งราบ  รวมอุปกรณ์ครบชุด</t>
  </si>
  <si>
    <t xml:space="preserve">งานเปลี่ยนผนังห้องน้ำ ใหม่ </t>
  </si>
  <si>
    <t>ห้อง</t>
  </si>
  <si>
    <t xml:space="preserve">รวมอุปกรณ์(Standless Still )ครบชุด </t>
  </si>
  <si>
    <t xml:space="preserve">งานติดตั้งพัดลมระบายอากาศ  8  นิ้ว </t>
  </si>
  <si>
    <t>งานติดตั้งพัดโคจร ติดผนัง 16 นิ้ว</t>
  </si>
  <si>
    <t>งานติดตั้งชุดดวงโคมไฟฟ้า (โคมเดิม) เพิ่มเติม ฝ้าเพดาน</t>
  </si>
  <si>
    <t>งาน</t>
  </si>
  <si>
    <t>งานติดตั้งชุดดวงโคมไฟฟ้า เพิ่มเติม อ่างล้างหน้า</t>
  </si>
  <si>
    <t>งานทำสีกรอบกระจก  และ ทำสีกล่องไฟฟ้า</t>
  </si>
  <si>
    <t xml:space="preserve">งานทาสีผนังภายในห้องน้ำ  </t>
  </si>
  <si>
    <t xml:space="preserve">งานทาสีฝ้าภายในห้องน้ำ </t>
  </si>
  <si>
    <t>งานติดตั้งกระจกประตู , ทำสีบานประตูใหม่ทั้งหมด</t>
  </si>
  <si>
    <t>งานเปลี่ยนกระจกเงา</t>
  </si>
  <si>
    <t>งานเปลี่ยนโช๊คอัพ ประตูห้องน้ำ</t>
  </si>
  <si>
    <t xml:space="preserve">งานเปลี่ยน ลูกบิดประตูห้องน้ำ </t>
  </si>
  <si>
    <t xml:space="preserve">งานทาสี  วงกบ  และ บานประตู ห้องน้ำ </t>
  </si>
  <si>
    <t>ติดตั้งเต้ารับ พร้อมหน้ากากและอุปกรณ์ครบชุด</t>
  </si>
  <si>
    <t>งานเปลี่ยนอุปกรณ์ไฟฟ้า  (หน้ากาก , สวิทซ์)</t>
  </si>
  <si>
    <t xml:space="preserve">งานเปลี่ยนสต๊อปวาวล์  อ่างล้างหน้า </t>
  </si>
  <si>
    <t>งานเปลี่ยนสายน้ำดี อ่างล้างหน้า</t>
  </si>
  <si>
    <t>งานเปลี่ยนสต๊อปวาวล์  หัวฉีด</t>
  </si>
  <si>
    <t>สายฉีดชำระ พร้อมขอแขวน</t>
  </si>
  <si>
    <t>ที่ใส่กระดาษชำระ</t>
  </si>
  <si>
    <t xml:space="preserve">งานติดตั้งกระเบื้องพื้น </t>
  </si>
  <si>
    <t>ตร.ม.</t>
  </si>
  <si>
    <t>งานปรับปรุงห้องน้ำ ผู้พิการชาย</t>
  </si>
  <si>
    <t>งานติดตั้งกระจกเงา</t>
  </si>
  <si>
    <t xml:space="preserve">งานเปลี่ยนสต๊อปวาวล์  อ่างล้างหน้า , ชักโครก </t>
  </si>
  <si>
    <t>งานเปลี่ยนสายน้ำดี อ่างล้างหน้า , ชักโครก</t>
  </si>
  <si>
    <t>งานปรับปรุงห้องน้ำ นักศึกษาหญิง</t>
  </si>
  <si>
    <t>งานเปลี่ยนหัวฉีดสายชำระ</t>
  </si>
  <si>
    <t>งานปรับปรุงห้องน้ำ ผู้พิการหญิง</t>
  </si>
  <si>
    <t>ท่อเหล็กกล่อง 3x1 1/2 นิ้ว  หนา 2.3 มม.</t>
  </si>
  <si>
    <t>ท่อน</t>
  </si>
  <si>
    <t>หลังคาเหล็กรีดลอนเคลือบสี หนาไม่น้อยกว่า 0.4 มม.พร้อมฉนวน 5 มม.</t>
  </si>
  <si>
    <t>ตร.ม</t>
  </si>
  <si>
    <t>ท่อเหล็กกล่อง 3x1 1/2 นิ้ว  หนา 2.0 มม.</t>
  </si>
  <si>
    <t>งานฉีดโฟม ชั้น 1-3</t>
  </si>
  <si>
    <t xml:space="preserve">งานจ้างติดตั้งประตูพื้นที่ใต้บันไดและทางเดิน ชั้น 2 </t>
  </si>
  <si>
    <t>ติดตั้งบู๊ท ขนาด 1 นิ้ว พร้อมเสริมเหล็กกล่อง 1"x1" และติดตั้งหูช้าง พร้อมแม่กุญแจ</t>
  </si>
  <si>
    <t>รวมค่าแรงติดตั้ง</t>
  </si>
  <si>
    <t>งานทาสี</t>
  </si>
  <si>
    <t>สีน้ำ อะครีลิค 100% ทาภายนอก มอก.2321-2549</t>
  </si>
  <si>
    <t>น้ำยารองพื้น ปูนเก่า 1 เที่ยว มอก.1123-2555</t>
  </si>
  <si>
    <t>สีทับหน้า 2  เที่ยว</t>
  </si>
  <si>
    <t xml:space="preserve"> - งานโป๊วผนัง,สกัดและซ่อมผนังที่แตกร้าว,</t>
  </si>
  <si>
    <t>ขูดลอกงานสีที่หลุดร่อน,กำจัดคราบเชื้อรา ตะไคร่น้ำ,</t>
  </si>
  <si>
    <t>และงานขัดคราบผนังที่สกปรก</t>
  </si>
  <si>
    <t>งานกันซึม</t>
  </si>
  <si>
    <t xml:space="preserve"> - งานโป๊วผนัง,สกัดและซ่อมพื้น ผนังที่แตกร้าว,</t>
  </si>
  <si>
    <t xml:space="preserve"> - ติดตตั้งระบบกันซึม ซ้อนทับไม่น้อยกว่า 2 ชั้น(ซีเมนต์กันซึม)</t>
  </si>
  <si>
    <t xml:space="preserve">งานประตู </t>
  </si>
  <si>
    <t>รื้อถอนD 1 ประตูห้องน้ำ</t>
  </si>
  <si>
    <t>รื้อขนไป</t>
  </si>
  <si>
    <t>ประตูย่อยห้องน้ำ PVC บานเรียบ  ซม. พร้อมวงกบ+อุปกรณ์</t>
  </si>
  <si>
    <t>ประตูหลักห้องน้ำ . พร้อมวงกบ+อุปกรณ์</t>
  </si>
  <si>
    <t>ลูกบิด</t>
  </si>
  <si>
    <t>มือจับห้องน้ำ พร้อมกลอน</t>
  </si>
  <si>
    <t>บานพับ (ชุดละ 2ชิ้น)</t>
  </si>
  <si>
    <t>งานสุขภัณฑ์</t>
  </si>
  <si>
    <t>งานรื้อถอนสุขภัณฑ์ (โถส้วม/อ่างล้างหน้า/โถปัสสาวะ)</t>
  </si>
  <si>
    <t>โถส้วมแบบนั่งราบ สองชิน้ พร้อมหม้อน้ำ พร้อมอุปกรณ์ครบชุด</t>
  </si>
  <si>
    <t>อ่างล้างหน้า  ( พร้อมสะดืออ่าง ,สายถักน้ำดี ,ท่อน้ำทิ้ง )</t>
  </si>
  <si>
    <t>รวมก๊อกน้ำ แบบกดหยุดอัตโนมัติ</t>
  </si>
  <si>
    <t>โถปัสสาวะชาย พร้อมก็อกน้ำ แบบกด พร้อมอุปกรณ์ครบชุด</t>
  </si>
  <si>
    <t>ชื่อโครงการ/งานปรับปรุงอาคารภายในมหาวิทยาลัยราชภัฏลำปาง</t>
  </si>
  <si>
    <t>สถานที่ก่อสร้าง   ภายในบริเวณมหาวิทยาลัยราชภัฏลำปาง         แบบเลขที่</t>
  </si>
  <si>
    <t xml:space="preserve">คำนวณราคากลางโดย   งานอาคารสถานที่     เมื่อวันที่ </t>
  </si>
  <si>
    <t>ค่าวัสดุและค่าแรงงาน</t>
  </si>
  <si>
    <t>FACTOR F</t>
  </si>
  <si>
    <t>รวมค่าก่อสร้าง</t>
  </si>
  <si>
    <t>จำนวนเงิน/บาท</t>
  </si>
  <si>
    <t>เป็นเงิน/บาท</t>
  </si>
  <si>
    <t>ประเภทงานอาคาร</t>
  </si>
  <si>
    <t>ประเภทงานครุภัณฑ์จัดซื้อ</t>
  </si>
  <si>
    <t>ค่าใช้จ่ายพิเศษตามข้อกำหนด</t>
  </si>
  <si>
    <t>เงื่อนไข</t>
  </si>
  <si>
    <t>เงินล่วงหน้าจ่าย…….</t>
  </si>
  <si>
    <t>เงินประกันผลงานหัก.......</t>
  </si>
  <si>
    <t>ดอกเบี้ยเงินกู้.......</t>
  </si>
  <si>
    <t>ค่าภาษีมูลค่าเพิ่ม.......</t>
  </si>
  <si>
    <t>สรุป</t>
  </si>
  <si>
    <t>รวมค่าก่อสร้างเป็นเงินทั้งสิ้น</t>
  </si>
  <si>
    <t>คิดเป็นเงินประมาณ</t>
  </si>
  <si>
    <t>ขนาดหรือเนื้อที่อาคาร</t>
  </si>
  <si>
    <t>เฉลี่ยราคาประมาณ</t>
  </si>
  <si>
    <t>บาท/ตร.ม.</t>
  </si>
  <si>
    <t>การคำนวณหาค่า Factor-F เฉลี่ย</t>
  </si>
  <si>
    <t>ตาราง Factor F  งานอาคาร</t>
  </si>
  <si>
    <t>หลักเกณฑ์การกำหนดราคากลางงานก่อสร้าง ตามประกาศคณะกรรมการราคากลาง</t>
  </si>
  <si>
    <t>เงินล่วงหน้าจ่าย</t>
  </si>
  <si>
    <t>และขึ้นทะเบียนผู้ประกอบการ ลงวันที่ ๑๙ ตุลาคม พ.ศ. ๒๕๖๐</t>
  </si>
  <si>
    <t>เงินประกันผลงานหัก</t>
  </si>
  <si>
    <t>ราคาค่าวัสดุและค่าแรงที่ประมาณราคาได้</t>
  </si>
  <si>
    <t>บาท</t>
  </si>
  <si>
    <t>ดอกเบี้ยเงินกู้</t>
  </si>
  <si>
    <t>Factor F =</t>
  </si>
  <si>
    <r>
      <t>D - ((D-E)*(A-</t>
    </r>
    <r>
      <rPr>
        <b/>
        <sz val="18"/>
        <color indexed="12"/>
        <rFont val="CordiaUPC"/>
        <family val="2"/>
        <charset val="222"/>
      </rPr>
      <t>B</t>
    </r>
    <r>
      <rPr>
        <b/>
        <sz val="18"/>
        <rFont val="CordiaUPC"/>
        <family val="2"/>
        <charset val="222"/>
      </rPr>
      <t>)/(</t>
    </r>
    <r>
      <rPr>
        <b/>
        <sz val="18"/>
        <color indexed="10"/>
        <rFont val="CordiaUPC"/>
        <family val="2"/>
        <charset val="222"/>
      </rPr>
      <t>C</t>
    </r>
    <r>
      <rPr>
        <b/>
        <sz val="18"/>
        <rFont val="CordiaUPC"/>
        <family val="2"/>
        <charset val="222"/>
      </rPr>
      <t>-</t>
    </r>
    <r>
      <rPr>
        <b/>
        <sz val="18"/>
        <color indexed="12"/>
        <rFont val="CordiaUPC"/>
        <family val="2"/>
        <charset val="222"/>
      </rPr>
      <t>B</t>
    </r>
    <r>
      <rPr>
        <b/>
        <sz val="18"/>
        <rFont val="CordiaUPC"/>
        <family val="2"/>
        <charset val="222"/>
      </rPr>
      <t>))</t>
    </r>
  </si>
  <si>
    <t>ค่าภาษีมูลค่าเพิ่ม</t>
  </si>
  <si>
    <t>B</t>
  </si>
  <si>
    <t>B : ค่างานต้นทุนต่ำ</t>
  </si>
  <si>
    <t>ค่างานต้นทุน</t>
  </si>
  <si>
    <t>Factor F</t>
  </si>
  <si>
    <t>A</t>
  </si>
  <si>
    <t>A : ค่างานต้นทุนที่ประมาณราคาได้</t>
  </si>
  <si>
    <t>(บาท)</t>
  </si>
  <si>
    <t>C</t>
  </si>
  <si>
    <t>C : ค่างานต้นทุนสูง</t>
  </si>
  <si>
    <t>D</t>
  </si>
  <si>
    <t>D : Factor F ทุนต่ำ</t>
  </si>
  <si>
    <t>E</t>
  </si>
  <si>
    <t>E : Factor F ทุนสูง</t>
  </si>
  <si>
    <t>นำค่านี้ไปใช้ในการคำนวณ</t>
  </si>
  <si>
    <t>A * Factor F</t>
  </si>
  <si>
    <t>รายการประมาณราคา</t>
  </si>
  <si>
    <t>โครงการปรับปรุงอาคารภายในมหาวิทยาลัย</t>
  </si>
  <si>
    <t xml:space="preserve">งานอาคารสถานที่ กองกลาง สำนักงานอธิการบดี  </t>
  </si>
  <si>
    <t>มหาวิทยาลัยราชภัฏลำปาง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</si>
</sst>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3" formatCode="_(* #,##0.00_);_(* \(#,##0.00\);_(* &quot;-&quot;??_);_(@_)"/>
    <numFmt numFmtId="164" formatCode="_-* #,##0.00_-;\-* #,##0.00_-;_-* &quot;-&quot;??_-;_-@_-"/>
    <numFmt numFmtId="165" formatCode="\t&quot;฿&quot;#,##0_);[Red]\(\t&quot;฿&quot;#,##0\)"/>
    <numFmt numFmtId="166" formatCode="0.00000"/>
    <numFmt numFmtId="167" formatCode="_(* #,##0_);_(* \(#,##0\);_(* &quot;-&quot;??_);_(@_)"/>
    <numFmt numFmtId="168" formatCode="_-* #,##0_-;\-* #,##0_-;_-* &quot;-&quot;??_-;_-@_-"/>
    <numFmt numFmtId="169" formatCode="0.0000"/>
    <numFmt numFmtId="170" formatCode="#,##0.0_);\(#,##0.0\)"/>
    <numFmt numFmtId="171" formatCode="#,##0.0000;[Red]\-#,##0.0000"/>
    <numFmt numFmtId="172" formatCode="\t0.00E+00"/>
    <numFmt numFmtId="173" formatCode="&quot;฿&quot;\t#,##0_);\(&quot;฿&quot;\t#,##0\)"/>
    <numFmt numFmtId="174" formatCode="\ว\ว\/\ด\ด\/\ป\ป"/>
    <numFmt numFmtId="175" formatCode="dd\-mmm\-yy_)"/>
    <numFmt numFmtId="176" formatCode="#,##0\ &quot;F&quot;;[Red]\-#,##0\ &quot;F&quot;"/>
    <numFmt numFmtId="177" formatCode="0.0&quot;  &quot;"/>
    <numFmt numFmtId="178" formatCode="&quot;\&quot;#,##0;[Red]&quot;\&quot;\-#,##0"/>
    <numFmt numFmtId="179" formatCode="_ * #,##0_ ;_ * \-#,##0_ ;_ * &quot;-&quot;_ ;_ @_ "/>
    <numFmt numFmtId="180" formatCode="_ * #,##0.00_ ;_ * \-#,##0.00_ ;_ * &quot;-&quot;??_ ;_ @_ "/>
    <numFmt numFmtId="181" formatCode="_-* #,##0.0000_-;\-* #,##0.0000_-;_-* &quot;-&quot;??_-;_-@_-"/>
    <numFmt numFmtId="182" formatCode="_-* #,##0.00000_-;\-* #,##0.00000_-;_-* &quot;-&quot;??_-;_-@_-"/>
    <numFmt numFmtId="183" formatCode="#,##0.0000_);[Red]\(#,##0.0000\)"/>
  </numFmts>
  <fonts count="73">
    <font>
      <sz val="12"/>
      <name val="EucrosiaUPC"/>
      <charset val="222"/>
    </font>
    <font>
      <sz val="12"/>
      <name val="EucrosiaUPC"/>
      <family val="1"/>
      <charset val="222"/>
    </font>
    <font>
      <sz val="12"/>
      <name val="EucrosiaUPC"/>
      <family val="1"/>
      <charset val="222"/>
    </font>
    <font>
      <b/>
      <sz val="18"/>
      <name val="CordiaUPC"/>
      <family val="2"/>
      <charset val="222"/>
    </font>
    <font>
      <b/>
      <sz val="14"/>
      <name val="CordiaUPC"/>
      <family val="2"/>
      <charset val="222"/>
    </font>
    <font>
      <sz val="14"/>
      <name val="AngsanaUPC"/>
      <family val="1"/>
      <charset val="222"/>
    </font>
    <font>
      <b/>
      <sz val="16"/>
      <color indexed="8"/>
      <name val="CordiaUPC"/>
      <family val="2"/>
      <charset val="222"/>
    </font>
    <font>
      <b/>
      <sz val="14"/>
      <color indexed="8"/>
      <name val="CordiaUPC"/>
      <family val="2"/>
      <charset val="222"/>
    </font>
    <font>
      <b/>
      <sz val="14"/>
      <color indexed="10"/>
      <name val="CordiaUPC"/>
      <family val="2"/>
      <charset val="222"/>
    </font>
    <font>
      <b/>
      <sz val="16"/>
      <name val="CordiaUPC"/>
      <family val="2"/>
      <charset val="222"/>
    </font>
    <font>
      <sz val="14"/>
      <name val="Cordia New"/>
      <family val="2"/>
    </font>
    <font>
      <sz val="14"/>
      <name val="SV Rojchana"/>
    </font>
    <font>
      <sz val="11"/>
      <name val="?? ?????"/>
      <family val="3"/>
      <charset val="255"/>
    </font>
    <font>
      <sz val="10"/>
      <name val="Arial"/>
      <family val="2"/>
    </font>
    <font>
      <sz val="10"/>
      <name val="Helv"/>
      <family val="2"/>
    </font>
    <font>
      <sz val="16"/>
      <name val="DilleniaUPC"/>
      <family val="1"/>
      <charset val="222"/>
    </font>
    <font>
      <sz val="11"/>
      <name val="??"/>
      <family val="1"/>
    </font>
    <font>
      <sz val="12"/>
      <name val="Helv"/>
      <family val="2"/>
    </font>
    <font>
      <sz val="12"/>
      <name val="Times New Roman"/>
      <family val="1"/>
    </font>
    <font>
      <sz val="12"/>
      <name val="????"/>
      <charset val="136"/>
    </font>
    <font>
      <sz val="10"/>
      <color indexed="8"/>
      <name val="Arial"/>
      <family val="2"/>
    </font>
    <font>
      <u/>
      <sz val="14"/>
      <color indexed="36"/>
      <name val="AngsanaUPC"/>
      <family val="1"/>
      <charset val="222"/>
    </font>
    <font>
      <sz val="8"/>
      <name val="Arial"/>
      <family val="2"/>
    </font>
    <font>
      <b/>
      <sz val="12"/>
      <name val="Arial"/>
      <family val="2"/>
    </font>
    <font>
      <u/>
      <sz val="14"/>
      <color indexed="12"/>
      <name val="AngsanaUPC"/>
      <family val="1"/>
      <charset val="222"/>
    </font>
    <font>
      <sz val="14"/>
      <name val="Cordia New"/>
      <family val="3"/>
    </font>
    <font>
      <b/>
      <sz val="20"/>
      <name val="CordiaUPC"/>
      <family val="2"/>
      <charset val="222"/>
    </font>
    <font>
      <b/>
      <sz val="18"/>
      <color indexed="12"/>
      <name val="CordiaUPC"/>
      <family val="2"/>
      <charset val="222"/>
    </font>
    <font>
      <b/>
      <sz val="18"/>
      <color indexed="10"/>
      <name val="CordiaUPC"/>
      <family val="2"/>
      <charset val="222"/>
    </font>
    <font>
      <sz val="14"/>
      <color indexed="12"/>
      <name val="Cordia New"/>
      <family val="2"/>
    </font>
    <font>
      <b/>
      <sz val="14"/>
      <color indexed="12"/>
      <name val="CordiaUPC"/>
      <family val="2"/>
      <charset val="222"/>
    </font>
    <font>
      <b/>
      <sz val="14"/>
      <color indexed="21"/>
      <name val="CordiaUPC"/>
      <family val="2"/>
      <charset val="222"/>
    </font>
    <font>
      <b/>
      <i/>
      <sz val="14"/>
      <color indexed="12"/>
      <name val="CordiaUPC"/>
      <family val="2"/>
      <charset val="222"/>
    </font>
    <font>
      <b/>
      <i/>
      <sz val="18"/>
      <color indexed="8"/>
      <name val="CordiaUPC"/>
      <family val="2"/>
      <charset val="222"/>
    </font>
    <font>
      <b/>
      <sz val="14"/>
      <color indexed="61"/>
      <name val="CordiaUPC"/>
      <family val="2"/>
      <charset val="222"/>
    </font>
    <font>
      <b/>
      <sz val="24"/>
      <name val="CordiaUPC"/>
      <family val="2"/>
      <charset val="222"/>
    </font>
    <font>
      <b/>
      <sz val="14"/>
      <name val="Cordia New"/>
      <family val="2"/>
    </font>
    <font>
      <b/>
      <sz val="16"/>
      <color indexed="12"/>
      <name val="CordiaUPC"/>
      <family val="2"/>
      <charset val="222"/>
    </font>
    <font>
      <b/>
      <sz val="14"/>
      <color indexed="10"/>
      <name val="Cordia New"/>
      <family val="2"/>
    </font>
    <font>
      <i/>
      <sz val="14"/>
      <name val="CordiaUPC"/>
      <family val="2"/>
      <charset val="222"/>
    </font>
    <font>
      <sz val="11"/>
      <color indexed="8"/>
      <name val="Tahoma"/>
      <family val="2"/>
    </font>
    <font>
      <sz val="8"/>
      <name val="EucrosiaUPC"/>
      <family val="1"/>
    </font>
    <font>
      <b/>
      <sz val="16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u/>
      <sz val="14"/>
      <name val="TH SarabunPSK"/>
      <family val="2"/>
    </font>
    <font>
      <sz val="12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5"/>
      <name val="TH SarabunPSK"/>
      <family val="2"/>
    </font>
    <font>
      <b/>
      <sz val="14"/>
      <color indexed="10"/>
      <name val="TH SarabunPSK"/>
      <family val="2"/>
    </font>
    <font>
      <sz val="11"/>
      <color theme="1"/>
      <name val="Calibri"/>
      <family val="2"/>
      <scheme val="minor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4"/>
      <color rgb="FFFF0000"/>
      <name val="TH SarabunPSK"/>
      <family val="2"/>
    </font>
    <font>
      <sz val="16"/>
      <name val="TH SarabunPSK"/>
      <family val="2"/>
    </font>
    <font>
      <b/>
      <sz val="14"/>
      <color theme="1"/>
      <name val="Cordia New"/>
      <family val="2"/>
    </font>
    <font>
      <b/>
      <sz val="26"/>
      <name val="TH Sarabun New"/>
      <family val="2"/>
    </font>
    <font>
      <b/>
      <sz val="28"/>
      <name val="TH Sarabun New"/>
      <family val="2"/>
    </font>
    <font>
      <b/>
      <sz val="24"/>
      <name val="TH Sarabun New"/>
      <family val="2"/>
    </font>
    <font>
      <sz val="28"/>
      <name val="TH Sarabun New"/>
      <family val="2"/>
    </font>
    <font>
      <sz val="12"/>
      <name val="EucrosiaUPC"/>
      <family val="1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indexed="8"/>
      <name val="Tahoma"/>
      <family val="2"/>
      <charset val="222"/>
    </font>
    <font>
      <sz val="16"/>
      <color indexed="8"/>
      <name val="TH SarabunPSK"/>
      <family val="2"/>
    </font>
    <font>
      <sz val="16"/>
      <name val="EucrosiaUPC"/>
      <family val="1"/>
    </font>
    <font>
      <b/>
      <sz val="16"/>
      <name val="EucrosiaUPC"/>
      <family val="1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1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4">
    <xf numFmtId="0" fontId="0" fillId="0" borderId="0"/>
    <xf numFmtId="0" fontId="11" fillId="0" borderId="0">
      <alignment vertical="center"/>
    </xf>
    <xf numFmtId="178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4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16" fillId="0" borderId="0"/>
    <xf numFmtId="0" fontId="17" fillId="0" borderId="0"/>
    <xf numFmtId="9" fontId="13" fillId="2" borderId="0"/>
    <xf numFmtId="0" fontId="13" fillId="0" borderId="0" applyFill="0" applyBorder="0" applyAlignment="0"/>
    <xf numFmtId="170" fontId="14" fillId="0" borderId="0" applyFill="0" applyBorder="0" applyAlignment="0"/>
    <xf numFmtId="0" fontId="18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174" fontId="15" fillId="0" borderId="0" applyFill="0" applyBorder="0" applyAlignment="0"/>
    <xf numFmtId="177" fontId="15" fillId="0" borderId="0" applyFill="0" applyBorder="0" applyAlignment="0"/>
    <xf numFmtId="170" fontId="14" fillId="0" borderId="0" applyFill="0" applyBorder="0" applyAlignment="0"/>
    <xf numFmtId="174" fontId="15" fillId="0" borderId="0" applyFont="0" applyFill="0" applyBorder="0" applyAlignment="0" applyProtection="0"/>
    <xf numFmtId="40" fontId="1" fillId="0" borderId="0" applyFont="0" applyFill="0" applyBorder="0" applyAlignment="0" applyProtection="0"/>
    <xf numFmtId="40" fontId="2" fillId="0" borderId="0" applyFont="0" applyFill="0" applyBorder="0" applyAlignment="0" applyProtection="0"/>
    <xf numFmtId="170" fontId="14" fillId="0" borderId="0" applyFont="0" applyFill="0" applyBorder="0" applyAlignment="0" applyProtection="0"/>
    <xf numFmtId="14" fontId="20" fillId="0" borderId="0" applyFill="0" applyBorder="0" applyAlignment="0"/>
    <xf numFmtId="174" fontId="15" fillId="0" borderId="0" applyFill="0" applyBorder="0" applyAlignment="0"/>
    <xf numFmtId="170" fontId="14" fillId="0" borderId="0" applyFill="0" applyBorder="0" applyAlignment="0"/>
    <xf numFmtId="174" fontId="15" fillId="0" borderId="0" applyFill="0" applyBorder="0" applyAlignment="0"/>
    <xf numFmtId="177" fontId="15" fillId="0" borderId="0" applyFill="0" applyBorder="0" applyAlignment="0"/>
    <xf numFmtId="170" fontId="14" fillId="0" borderId="0" applyFill="0" applyBorder="0" applyAlignment="0"/>
    <xf numFmtId="38" fontId="22" fillId="3" borderId="0" applyNumberFormat="0" applyBorder="0" applyAlignment="0" applyProtection="0"/>
    <xf numFmtId="0" fontId="23" fillId="0" borderId="1" applyNumberFormat="0" applyAlignment="0" applyProtection="0">
      <alignment horizontal="left" vertical="center"/>
    </xf>
    <xf numFmtId="0" fontId="23" fillId="0" borderId="2">
      <alignment horizontal="left" vertical="center"/>
    </xf>
    <xf numFmtId="10" fontId="22" fillId="4" borderId="3" applyNumberFormat="0" applyBorder="0" applyAlignment="0" applyProtection="0"/>
    <xf numFmtId="174" fontId="15" fillId="0" borderId="0" applyFill="0" applyBorder="0" applyAlignment="0"/>
    <xf numFmtId="170" fontId="14" fillId="0" borderId="0" applyFill="0" applyBorder="0" applyAlignment="0"/>
    <xf numFmtId="174" fontId="15" fillId="0" borderId="0" applyFill="0" applyBorder="0" applyAlignment="0"/>
    <xf numFmtId="177" fontId="15" fillId="0" borderId="0" applyFill="0" applyBorder="0" applyAlignment="0"/>
    <xf numFmtId="170" fontId="14" fillId="0" borderId="0" applyFill="0" applyBorder="0" applyAlignment="0"/>
    <xf numFmtId="176" fontId="18" fillId="0" borderId="0"/>
    <xf numFmtId="0" fontId="2" fillId="0" borderId="0"/>
    <xf numFmtId="0" fontId="2" fillId="0" borderId="0"/>
    <xf numFmtId="0" fontId="2" fillId="0" borderId="0"/>
    <xf numFmtId="0" fontId="2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13" fillId="0" borderId="0" applyFont="0" applyFill="0" applyBorder="0" applyAlignment="0" applyProtection="0"/>
    <xf numFmtId="174" fontId="15" fillId="0" borderId="0" applyFill="0" applyBorder="0" applyAlignment="0"/>
    <xf numFmtId="170" fontId="14" fillId="0" borderId="0" applyFill="0" applyBorder="0" applyAlignment="0"/>
    <xf numFmtId="174" fontId="15" fillId="0" borderId="0" applyFill="0" applyBorder="0" applyAlignment="0"/>
    <xf numFmtId="177" fontId="15" fillId="0" borderId="0" applyFill="0" applyBorder="0" applyAlignment="0"/>
    <xf numFmtId="170" fontId="14" fillId="0" borderId="0" applyFill="0" applyBorder="0" applyAlignment="0"/>
    <xf numFmtId="49" fontId="20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173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0" fontId="1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54" fillId="0" borderId="0"/>
    <xf numFmtId="0" fontId="5" fillId="0" borderId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66" fillId="0" borderId="0" applyFont="0" applyFill="0" applyBorder="0" applyAlignment="0" applyProtection="0"/>
    <xf numFmtId="164" fontId="69" fillId="0" borderId="0" applyFont="0" applyFill="0" applyBorder="0" applyAlignment="0" applyProtection="0"/>
  </cellStyleXfs>
  <cellXfs count="591">
    <xf numFmtId="0" fontId="0" fillId="0" borderId="0" xfId="0"/>
    <xf numFmtId="40" fontId="4" fillId="0" borderId="0" xfId="60" applyFont="1"/>
    <xf numFmtId="40" fontId="4" fillId="0" borderId="5" xfId="60" applyFont="1" applyBorder="1"/>
    <xf numFmtId="40" fontId="4" fillId="0" borderId="6" xfId="60" applyFont="1" applyBorder="1"/>
    <xf numFmtId="40" fontId="4" fillId="0" borderId="8" xfId="60" applyFont="1" applyBorder="1"/>
    <xf numFmtId="40" fontId="37" fillId="0" borderId="7" xfId="60" applyFont="1" applyBorder="1"/>
    <xf numFmtId="40" fontId="4" fillId="0" borderId="0" xfId="60" applyFont="1" applyBorder="1"/>
    <xf numFmtId="168" fontId="9" fillId="5" borderId="3" xfId="60" applyNumberFormat="1" applyFont="1" applyFill="1" applyBorder="1"/>
    <xf numFmtId="40" fontId="3" fillId="0" borderId="7" xfId="60" applyFont="1" applyBorder="1" applyAlignment="1">
      <alignment horizontal="center" vertical="center"/>
    </xf>
    <xf numFmtId="40" fontId="4" fillId="0" borderId="7" xfId="60" applyFont="1" applyBorder="1"/>
    <xf numFmtId="40" fontId="29" fillId="0" borderId="9" xfId="60" applyFont="1" applyBorder="1"/>
    <xf numFmtId="40" fontId="30" fillId="0" borderId="7" xfId="60" applyFont="1" applyBorder="1" applyAlignment="1">
      <alignment horizontal="right"/>
    </xf>
    <xf numFmtId="168" fontId="39" fillId="7" borderId="11" xfId="60" applyNumberFormat="1" applyFont="1" applyFill="1" applyBorder="1" applyProtection="1">
      <protection hidden="1"/>
    </xf>
    <xf numFmtId="40" fontId="30" fillId="0" borderId="0" xfId="60" applyFont="1" applyBorder="1"/>
    <xf numFmtId="40" fontId="4" fillId="0" borderId="7" xfId="60" applyFont="1" applyBorder="1" applyAlignment="1">
      <alignment horizontal="right"/>
    </xf>
    <xf numFmtId="168" fontId="4" fillId="7" borderId="3" xfId="60" applyNumberFormat="1" applyFont="1" applyFill="1" applyBorder="1"/>
    <xf numFmtId="40" fontId="31" fillId="0" borderId="7" xfId="60" applyFont="1" applyBorder="1" applyAlignment="1">
      <alignment horizontal="right"/>
    </xf>
    <xf numFmtId="168" fontId="39" fillId="7" borderId="15" xfId="60" applyNumberFormat="1" applyFont="1" applyFill="1" applyBorder="1"/>
    <xf numFmtId="40" fontId="31" fillId="0" borderId="0" xfId="60" applyFont="1" applyFill="1" applyBorder="1"/>
    <xf numFmtId="40" fontId="7" fillId="0" borderId="7" xfId="60" applyFont="1" applyBorder="1" applyAlignment="1">
      <alignment horizontal="right"/>
    </xf>
    <xf numFmtId="181" fontId="32" fillId="7" borderId="3" xfId="60" applyNumberFormat="1" applyFont="1" applyFill="1" applyBorder="1"/>
    <xf numFmtId="181" fontId="33" fillId="2" borderId="18" xfId="60" applyNumberFormat="1" applyFont="1" applyFill="1" applyBorder="1"/>
    <xf numFmtId="182" fontId="8" fillId="0" borderId="0" xfId="60" applyNumberFormat="1" applyFont="1" applyBorder="1"/>
    <xf numFmtId="168" fontId="6" fillId="0" borderId="3" xfId="60" applyNumberFormat="1" applyFont="1" applyBorder="1"/>
    <xf numFmtId="40" fontId="34" fillId="0" borderId="7" xfId="60" applyFont="1" applyBorder="1" applyAlignment="1">
      <alignment horizontal="right"/>
    </xf>
    <xf numFmtId="168" fontId="37" fillId="0" borderId="0" xfId="60" applyNumberFormat="1" applyFont="1" applyBorder="1"/>
    <xf numFmtId="182" fontId="8" fillId="0" borderId="8" xfId="60" applyNumberFormat="1" applyFont="1" applyBorder="1"/>
    <xf numFmtId="168" fontId="37" fillId="0" borderId="8" xfId="60" applyNumberFormat="1" applyFont="1" applyBorder="1"/>
    <xf numFmtId="40" fontId="4" fillId="0" borderId="19" xfId="60" applyFont="1" applyBorder="1"/>
    <xf numFmtId="40" fontId="4" fillId="0" borderId="20" xfId="60" applyFont="1" applyBorder="1"/>
    <xf numFmtId="182" fontId="8" fillId="0" borderId="21" xfId="60" applyNumberFormat="1" applyFont="1" applyBorder="1"/>
    <xf numFmtId="0" fontId="43" fillId="0" borderId="29" xfId="0" applyFont="1" applyFill="1" applyBorder="1" applyAlignment="1">
      <alignment horizontal="center"/>
    </xf>
    <xf numFmtId="0" fontId="43" fillId="0" borderId="22" xfId="0" applyFont="1" applyFill="1" applyBorder="1" applyAlignment="1">
      <alignment horizontal="center"/>
    </xf>
    <xf numFmtId="0" fontId="43" fillId="0" borderId="32" xfId="0" applyFont="1" applyFill="1" applyBorder="1" applyAlignment="1">
      <alignment horizontal="center"/>
    </xf>
    <xf numFmtId="0" fontId="43" fillId="0" borderId="33" xfId="0" applyFont="1" applyFill="1" applyBorder="1" applyAlignment="1">
      <alignment horizontal="center"/>
    </xf>
    <xf numFmtId="0" fontId="43" fillId="0" borderId="3" xfId="0" applyFont="1" applyFill="1" applyBorder="1" applyAlignment="1">
      <alignment horizontal="center"/>
    </xf>
    <xf numFmtId="0" fontId="43" fillId="0" borderId="0" xfId="0" applyFont="1" applyFill="1"/>
    <xf numFmtId="38" fontId="45" fillId="0" borderId="0" xfId="60" applyNumberFormat="1" applyFont="1" applyFill="1"/>
    <xf numFmtId="0" fontId="45" fillId="0" borderId="0" xfId="0" applyFont="1" applyFill="1"/>
    <xf numFmtId="0" fontId="43" fillId="0" borderId="0" xfId="0" applyFont="1" applyFill="1" applyBorder="1"/>
    <xf numFmtId="0" fontId="45" fillId="0" borderId="0" xfId="0" applyFont="1" applyBorder="1" applyAlignment="1">
      <alignment vertical="center"/>
    </xf>
    <xf numFmtId="3" fontId="43" fillId="0" borderId="32" xfId="0" applyNumberFormat="1" applyFont="1" applyFill="1" applyBorder="1" applyAlignment="1">
      <alignment horizontal="center" vertical="center"/>
    </xf>
    <xf numFmtId="38" fontId="46" fillId="0" borderId="35" xfId="60" applyNumberFormat="1" applyFont="1" applyFill="1" applyBorder="1" applyAlignment="1" applyProtection="1">
      <alignment horizontal="center"/>
    </xf>
    <xf numFmtId="38" fontId="46" fillId="0" borderId="32" xfId="60" applyNumberFormat="1" applyFont="1" applyFill="1" applyBorder="1" applyAlignment="1" applyProtection="1">
      <alignment horizontal="center"/>
    </xf>
    <xf numFmtId="40" fontId="45" fillId="0" borderId="32" xfId="60" applyFont="1" applyFill="1" applyBorder="1" applyAlignment="1">
      <alignment vertical="center"/>
    </xf>
    <xf numFmtId="168" fontId="43" fillId="0" borderId="0" xfId="0" applyNumberFormat="1" applyFont="1" applyFill="1"/>
    <xf numFmtId="3" fontId="45" fillId="0" borderId="0" xfId="0" applyNumberFormat="1" applyFont="1" applyFill="1" applyAlignment="1">
      <alignment horizontal="right"/>
    </xf>
    <xf numFmtId="3" fontId="45" fillId="0" borderId="0" xfId="0" applyNumberFormat="1" applyFont="1" applyFill="1"/>
    <xf numFmtId="38" fontId="43" fillId="0" borderId="0" xfId="60" applyNumberFormat="1" applyFont="1" applyFill="1"/>
    <xf numFmtId="3" fontId="43" fillId="0" borderId="0" xfId="0" applyNumberFormat="1" applyFont="1" applyFill="1" applyAlignment="1">
      <alignment horizontal="right"/>
    </xf>
    <xf numFmtId="3" fontId="43" fillId="0" borderId="0" xfId="0" applyNumberFormat="1" applyFont="1" applyFill="1"/>
    <xf numFmtId="3" fontId="43" fillId="0" borderId="22" xfId="0" applyNumberFormat="1" applyFont="1" applyFill="1" applyBorder="1" applyAlignment="1">
      <alignment horizontal="center" vertical="center"/>
    </xf>
    <xf numFmtId="0" fontId="45" fillId="0" borderId="0" xfId="0" applyFont="1" applyFill="1" applyBorder="1"/>
    <xf numFmtId="0" fontId="45" fillId="0" borderId="0" xfId="0" applyFont="1" applyBorder="1" applyAlignment="1">
      <alignment horizontal="center" vertical="center"/>
    </xf>
    <xf numFmtId="168" fontId="45" fillId="0" borderId="0" xfId="60" applyNumberFormat="1" applyFont="1" applyFill="1" applyBorder="1" applyAlignment="1">
      <alignment vertical="center"/>
    </xf>
    <xf numFmtId="164" fontId="45" fillId="0" borderId="0" xfId="60" applyNumberFormat="1" applyFont="1" applyFill="1" applyBorder="1" applyAlignment="1">
      <alignment vertical="center"/>
    </xf>
    <xf numFmtId="164" fontId="45" fillId="0" borderId="0" xfId="0" applyNumberFormat="1" applyFont="1" applyFill="1" applyBorder="1" applyAlignment="1">
      <alignment vertical="center"/>
    </xf>
    <xf numFmtId="2" fontId="45" fillId="0" borderId="0" xfId="0" applyNumberFormat="1" applyFont="1" applyFill="1" applyBorder="1" applyAlignment="1" applyProtection="1">
      <alignment horizontal="center" vertical="center"/>
      <protection locked="0"/>
    </xf>
    <xf numFmtId="38" fontId="45" fillId="0" borderId="0" xfId="60" applyNumberFormat="1" applyFont="1" applyFill="1" applyBorder="1"/>
    <xf numFmtId="0" fontId="0" fillId="0" borderId="0" xfId="0" applyBorder="1"/>
    <xf numFmtId="0" fontId="45" fillId="0" borderId="0" xfId="43" applyFont="1" applyAlignment="1">
      <alignment vertical="center"/>
    </xf>
    <xf numFmtId="0" fontId="45" fillId="0" borderId="3" xfId="43" applyFont="1" applyBorder="1" applyAlignment="1">
      <alignment vertical="center"/>
    </xf>
    <xf numFmtId="0" fontId="45" fillId="0" borderId="17" xfId="43" applyFont="1" applyBorder="1" applyAlignment="1">
      <alignment vertical="center"/>
    </xf>
    <xf numFmtId="0" fontId="45" fillId="0" borderId="3" xfId="43" applyFont="1" applyBorder="1" applyAlignment="1">
      <alignment horizontal="center" vertical="center"/>
    </xf>
    <xf numFmtId="40" fontId="45" fillId="0" borderId="3" xfId="60" applyFont="1" applyBorder="1" applyAlignment="1">
      <alignment horizontal="center" vertical="center"/>
    </xf>
    <xf numFmtId="0" fontId="45" fillId="0" borderId="19" xfId="43" applyFont="1" applyBorder="1" applyAlignment="1">
      <alignment vertical="center"/>
    </xf>
    <xf numFmtId="0" fontId="45" fillId="0" borderId="20" xfId="43" applyFont="1" applyBorder="1" applyAlignment="1">
      <alignment vertical="center"/>
    </xf>
    <xf numFmtId="0" fontId="45" fillId="0" borderId="21" xfId="43" applyFont="1" applyBorder="1" applyAlignment="1">
      <alignment vertical="center"/>
    </xf>
    <xf numFmtId="0" fontId="45" fillId="0" borderId="24" xfId="43" applyFont="1" applyBorder="1" applyAlignment="1">
      <alignment vertical="center"/>
    </xf>
    <xf numFmtId="10" fontId="45" fillId="0" borderId="17" xfId="43" applyNumberFormat="1" applyFont="1" applyBorder="1" applyAlignment="1">
      <alignment horizontal="center" vertical="center"/>
    </xf>
    <xf numFmtId="10" fontId="45" fillId="0" borderId="17" xfId="43" applyNumberFormat="1" applyFont="1" applyBorder="1" applyAlignment="1">
      <alignment vertical="center"/>
    </xf>
    <xf numFmtId="10" fontId="45" fillId="0" borderId="21" xfId="43" applyNumberFormat="1" applyFont="1" applyBorder="1" applyAlignment="1">
      <alignment vertical="center"/>
    </xf>
    <xf numFmtId="0" fontId="45" fillId="0" borderId="2" xfId="43" applyFont="1" applyBorder="1" applyAlignment="1">
      <alignment vertical="center"/>
    </xf>
    <xf numFmtId="38" fontId="45" fillId="0" borderId="2" xfId="60" applyNumberFormat="1" applyFont="1" applyBorder="1" applyAlignment="1">
      <alignment horizontal="center" vertical="center"/>
    </xf>
    <xf numFmtId="38" fontId="45" fillId="0" borderId="20" xfId="60" applyNumberFormat="1" applyFont="1" applyBorder="1" applyAlignment="1">
      <alignment horizontal="center" vertical="center"/>
    </xf>
    <xf numFmtId="0" fontId="49" fillId="0" borderId="0" xfId="43" applyFont="1" applyAlignment="1">
      <alignment vertical="center"/>
    </xf>
    <xf numFmtId="0" fontId="45" fillId="0" borderId="0" xfId="43" applyFont="1" applyAlignment="1">
      <alignment horizontal="centerContinuous" vertical="center"/>
    </xf>
    <xf numFmtId="0" fontId="45" fillId="0" borderId="7" xfId="42" quotePrefix="1" applyFont="1" applyFill="1" applyBorder="1" applyAlignment="1">
      <alignment horizontal="left"/>
    </xf>
    <xf numFmtId="0" fontId="45" fillId="0" borderId="0" xfId="43" quotePrefix="1" applyFont="1" applyFill="1" applyAlignment="1">
      <alignment horizontal="left" vertical="center"/>
    </xf>
    <xf numFmtId="0" fontId="45" fillId="0" borderId="0" xfId="43" applyFont="1" applyFill="1" applyAlignment="1">
      <alignment vertical="center"/>
    </xf>
    <xf numFmtId="0" fontId="45" fillId="0" borderId="0" xfId="43" applyFont="1" applyFill="1" applyAlignment="1">
      <alignment horizontal="left" vertical="center"/>
    </xf>
    <xf numFmtId="0" fontId="45" fillId="0" borderId="0" xfId="43" applyFont="1" applyFill="1" applyAlignment="1">
      <alignment horizontal="center" vertical="center"/>
    </xf>
    <xf numFmtId="0" fontId="45" fillId="0" borderId="27" xfId="0" applyFont="1" applyFill="1" applyBorder="1" applyAlignment="1">
      <alignment horizontal="left"/>
    </xf>
    <xf numFmtId="0" fontId="45" fillId="0" borderId="0" xfId="43" quotePrefix="1" applyFont="1" applyFill="1" applyBorder="1" applyAlignment="1">
      <alignment horizontal="left" vertical="center"/>
    </xf>
    <xf numFmtId="38" fontId="45" fillId="0" borderId="8" xfId="24" applyNumberFormat="1" applyFont="1" applyFill="1" applyBorder="1" applyAlignment="1">
      <alignment horizontal="center" vertical="center"/>
    </xf>
    <xf numFmtId="0" fontId="45" fillId="0" borderId="19" xfId="42" applyFont="1" applyFill="1" applyBorder="1" applyAlignment="1">
      <alignment horizontal="left"/>
    </xf>
    <xf numFmtId="0" fontId="45" fillId="0" borderId="20" xfId="0" applyFont="1" applyFill="1" applyBorder="1" applyAlignment="1">
      <alignment horizontal="left"/>
    </xf>
    <xf numFmtId="9" fontId="43" fillId="0" borderId="20" xfId="43" applyNumberFormat="1" applyFont="1" applyFill="1" applyBorder="1" applyAlignment="1">
      <alignment horizontal="center" vertical="center"/>
    </xf>
    <xf numFmtId="9" fontId="43" fillId="0" borderId="20" xfId="43" applyNumberFormat="1" applyFont="1" applyFill="1" applyBorder="1" applyAlignment="1">
      <alignment horizontal="left" vertical="center"/>
    </xf>
    <xf numFmtId="0" fontId="45" fillId="0" borderId="20" xfId="43" quotePrefix="1" applyFont="1" applyFill="1" applyBorder="1" applyAlignment="1">
      <alignment horizontal="left" vertical="center"/>
    </xf>
    <xf numFmtId="38" fontId="45" fillId="0" borderId="21" xfId="24" applyNumberFormat="1" applyFont="1" applyFill="1" applyBorder="1" applyAlignment="1">
      <alignment horizontal="center" vertical="center"/>
    </xf>
    <xf numFmtId="0" fontId="49" fillId="0" borderId="0" xfId="0" applyFont="1"/>
    <xf numFmtId="0" fontId="45" fillId="0" borderId="19" xfId="43" applyFont="1" applyFill="1" applyBorder="1" applyAlignment="1">
      <alignment horizontal="left" vertical="center"/>
    </xf>
    <xf numFmtId="38" fontId="45" fillId="0" borderId="0" xfId="24" applyNumberFormat="1" applyFont="1" applyFill="1" applyBorder="1" applyAlignment="1">
      <alignment horizontal="left" vertical="center"/>
    </xf>
    <xf numFmtId="0" fontId="45" fillId="0" borderId="0" xfId="43" applyFont="1" applyFill="1" applyBorder="1" applyAlignment="1">
      <alignment vertical="center"/>
    </xf>
    <xf numFmtId="0" fontId="49" fillId="0" borderId="20" xfId="43" applyFont="1" applyFill="1" applyBorder="1" applyAlignment="1">
      <alignment vertical="center"/>
    </xf>
    <xf numFmtId="0" fontId="45" fillId="0" borderId="20" xfId="43" applyFont="1" applyFill="1" applyBorder="1" applyAlignment="1">
      <alignment vertical="center"/>
    </xf>
    <xf numFmtId="0" fontId="49" fillId="0" borderId="0" xfId="43" quotePrefix="1" applyFont="1" applyFill="1" applyBorder="1" applyAlignment="1">
      <alignment horizontal="left" vertical="center"/>
    </xf>
    <xf numFmtId="0" fontId="45" fillId="0" borderId="0" xfId="66" applyFont="1"/>
    <xf numFmtId="0" fontId="45" fillId="0" borderId="21" xfId="0" applyFont="1" applyFill="1" applyBorder="1" applyAlignment="1">
      <alignment horizontal="center" vertical="center"/>
    </xf>
    <xf numFmtId="0" fontId="45" fillId="0" borderId="7" xfId="66" quotePrefix="1" applyFont="1" applyBorder="1" applyAlignment="1">
      <alignment horizontal="center"/>
    </xf>
    <xf numFmtId="0" fontId="45" fillId="0" borderId="43" xfId="0" applyFont="1" applyBorder="1" applyAlignment="1">
      <alignment vertical="center"/>
    </xf>
    <xf numFmtId="0" fontId="45" fillId="0" borderId="42" xfId="0" applyFont="1" applyBorder="1" applyAlignment="1"/>
    <xf numFmtId="0" fontId="45" fillId="0" borderId="44" xfId="0" applyFont="1" applyBorder="1" applyAlignment="1"/>
    <xf numFmtId="38" fontId="45" fillId="0" borderId="29" xfId="60" applyNumberFormat="1" applyFont="1" applyBorder="1" applyAlignment="1">
      <alignment horizontal="center"/>
    </xf>
    <xf numFmtId="3" fontId="45" fillId="0" borderId="44" xfId="0" applyNumberFormat="1" applyFont="1" applyBorder="1" applyAlignment="1">
      <alignment horizontal="right"/>
    </xf>
    <xf numFmtId="0" fontId="45" fillId="0" borderId="45" xfId="66" quotePrefix="1" applyFont="1" applyBorder="1" applyAlignment="1">
      <alignment horizontal="center"/>
    </xf>
    <xf numFmtId="0" fontId="45" fillId="0" borderId="45" xfId="66" applyFont="1" applyBorder="1" applyAlignment="1"/>
    <xf numFmtId="0" fontId="45" fillId="0" borderId="26" xfId="66" quotePrefix="1" applyFont="1" applyBorder="1" applyAlignment="1">
      <alignment horizontal="left"/>
    </xf>
    <xf numFmtId="169" fontId="43" fillId="0" borderId="46" xfId="66" applyNumberFormat="1" applyFont="1" applyFill="1" applyBorder="1" applyAlignment="1">
      <alignment horizontal="center"/>
    </xf>
    <xf numFmtId="3" fontId="43" fillId="0" borderId="3" xfId="0" applyNumberFormat="1" applyFont="1" applyFill="1" applyBorder="1" applyAlignment="1">
      <alignment horizontal="center"/>
    </xf>
    <xf numFmtId="3" fontId="43" fillId="0" borderId="3" xfId="0" applyNumberFormat="1" applyFont="1" applyFill="1" applyBorder="1" applyAlignment="1">
      <alignment horizontal="right"/>
    </xf>
    <xf numFmtId="0" fontId="45" fillId="0" borderId="29" xfId="66" quotePrefix="1" applyFont="1" applyBorder="1" applyAlignment="1">
      <alignment horizontal="center"/>
    </xf>
    <xf numFmtId="0" fontId="45" fillId="0" borderId="23" xfId="0" applyFont="1" applyBorder="1" applyAlignment="1">
      <alignment vertical="center"/>
    </xf>
    <xf numFmtId="0" fontId="45" fillId="0" borderId="23" xfId="66" quotePrefix="1" applyFont="1" applyBorder="1" applyAlignment="1">
      <alignment horizontal="left"/>
    </xf>
    <xf numFmtId="0" fontId="45" fillId="0" borderId="39" xfId="66" applyFont="1" applyBorder="1"/>
    <xf numFmtId="0" fontId="45" fillId="0" borderId="45" xfId="66" quotePrefix="1" applyFont="1" applyBorder="1" applyAlignment="1">
      <alignment horizontal="left"/>
    </xf>
    <xf numFmtId="9" fontId="45" fillId="0" borderId="46" xfId="66" applyNumberFormat="1" applyFont="1" applyBorder="1" applyAlignment="1">
      <alignment horizontal="center"/>
    </xf>
    <xf numFmtId="38" fontId="45" fillId="0" borderId="29" xfId="60" applyNumberFormat="1" applyFont="1" applyBorder="1" applyAlignment="1">
      <alignment horizontal="left"/>
    </xf>
    <xf numFmtId="38" fontId="43" fillId="0" borderId="44" xfId="60" applyNumberFormat="1" applyFont="1" applyBorder="1" applyAlignment="1">
      <alignment horizontal="right"/>
    </xf>
    <xf numFmtId="0" fontId="45" fillId="0" borderId="25" xfId="66" quotePrefix="1" applyFont="1" applyBorder="1" applyAlignment="1">
      <alignment horizontal="left"/>
    </xf>
    <xf numFmtId="43" fontId="45" fillId="0" borderId="20" xfId="62" applyFont="1" applyBorder="1"/>
    <xf numFmtId="38" fontId="43" fillId="0" borderId="15" xfId="60" applyNumberFormat="1" applyFont="1" applyBorder="1" applyAlignment="1">
      <alignment horizontal="left"/>
    </xf>
    <xf numFmtId="38" fontId="43" fillId="0" borderId="21" xfId="60" applyNumberFormat="1" applyFont="1" applyBorder="1" applyAlignment="1">
      <alignment horizontal="left"/>
    </xf>
    <xf numFmtId="0" fontId="45" fillId="0" borderId="24" xfId="0" applyFont="1" applyBorder="1" applyAlignment="1">
      <alignment horizontal="left"/>
    </xf>
    <xf numFmtId="0" fontId="43" fillId="0" borderId="2" xfId="0" applyFont="1" applyBorder="1" applyAlignment="1">
      <alignment horizontal="left"/>
    </xf>
    <xf numFmtId="166" fontId="45" fillId="0" borderId="2" xfId="0" applyNumberFormat="1" applyFont="1" applyFill="1" applyBorder="1" applyAlignment="1"/>
    <xf numFmtId="38" fontId="43" fillId="0" borderId="11" xfId="60" applyNumberFormat="1" applyFont="1" applyFill="1" applyBorder="1" applyAlignment="1"/>
    <xf numFmtId="38" fontId="43" fillId="0" borderId="28" xfId="60" applyNumberFormat="1" applyFont="1" applyFill="1" applyBorder="1" applyAlignment="1"/>
    <xf numFmtId="2" fontId="52" fillId="8" borderId="19" xfId="0" quotePrefix="1" applyNumberFormat="1" applyFont="1" applyFill="1" applyBorder="1" applyAlignment="1"/>
    <xf numFmtId="0" fontId="52" fillId="0" borderId="2" xfId="0" quotePrefix="1" applyFont="1" applyBorder="1" applyAlignment="1">
      <alignment horizontal="left"/>
    </xf>
    <xf numFmtId="2" fontId="52" fillId="8" borderId="20" xfId="0" applyNumberFormat="1" applyFont="1" applyFill="1" applyBorder="1" applyAlignment="1"/>
    <xf numFmtId="38" fontId="43" fillId="0" borderId="3" xfId="60" applyNumberFormat="1" applyFont="1" applyFill="1" applyBorder="1" applyAlignment="1"/>
    <xf numFmtId="38" fontId="43" fillId="0" borderId="30" xfId="60" applyNumberFormat="1" applyFont="1" applyFill="1" applyBorder="1" applyAlignment="1"/>
    <xf numFmtId="0" fontId="43" fillId="0" borderId="24" xfId="42" quotePrefix="1" applyFont="1" applyBorder="1" applyAlignment="1">
      <alignment horizontal="left"/>
    </xf>
    <xf numFmtId="0" fontId="45" fillId="0" borderId="20" xfId="42" applyFont="1" applyBorder="1" applyAlignment="1">
      <alignment horizontal="left"/>
    </xf>
    <xf numFmtId="38" fontId="45" fillId="0" borderId="20" xfId="23" applyNumberFormat="1" applyFont="1" applyFill="1" applyBorder="1" applyAlignment="1">
      <alignment horizontal="center"/>
    </xf>
    <xf numFmtId="166" fontId="45" fillId="0" borderId="20" xfId="42" applyNumberFormat="1" applyFont="1" applyFill="1" applyBorder="1" applyAlignment="1"/>
    <xf numFmtId="166" fontId="45" fillId="0" borderId="24" xfId="42" applyNumberFormat="1" applyFont="1" applyFill="1" applyBorder="1" applyAlignment="1">
      <alignment horizontal="center"/>
    </xf>
    <xf numFmtId="38" fontId="45" fillId="0" borderId="16" xfId="60" applyNumberFormat="1" applyFont="1" applyFill="1" applyBorder="1" applyAlignment="1"/>
    <xf numFmtId="0" fontId="43" fillId="0" borderId="24" xfId="0" quotePrefix="1" applyFont="1" applyBorder="1" applyAlignment="1">
      <alignment horizontal="left"/>
    </xf>
    <xf numFmtId="0" fontId="45" fillId="0" borderId="0" xfId="67" applyFont="1" applyBorder="1" applyAlignment="1">
      <alignment horizontal="left"/>
    </xf>
    <xf numFmtId="0" fontId="45" fillId="0" borderId="0" xfId="67" applyFont="1" applyFill="1" applyBorder="1" applyAlignment="1">
      <alignment horizontal="left"/>
    </xf>
    <xf numFmtId="2" fontId="45" fillId="0" borderId="0" xfId="67" applyNumberFormat="1" applyFont="1" applyFill="1" applyBorder="1" applyAlignment="1"/>
    <xf numFmtId="0" fontId="43" fillId="0" borderId="0" xfId="67" applyFont="1" applyBorder="1" applyAlignment="1">
      <alignment horizontal="left"/>
    </xf>
    <xf numFmtId="0" fontId="49" fillId="0" borderId="0" xfId="67" applyFont="1" applyBorder="1"/>
    <xf numFmtId="0" fontId="49" fillId="0" borderId="0" xfId="42" applyFont="1"/>
    <xf numFmtId="0" fontId="49" fillId="0" borderId="0" xfId="67" applyFont="1"/>
    <xf numFmtId="0" fontId="49" fillId="0" borderId="0" xfId="44" applyFont="1" applyBorder="1"/>
    <xf numFmtId="0" fontId="45" fillId="0" borderId="0" xfId="67" applyFont="1" applyBorder="1"/>
    <xf numFmtId="0" fontId="45" fillId="0" borderId="0" xfId="44" quotePrefix="1" applyFont="1" applyFill="1" applyBorder="1" applyAlignment="1">
      <alignment horizontal="left"/>
    </xf>
    <xf numFmtId="0" fontId="45" fillId="0" borderId="0" xfId="44" applyFont="1" applyFill="1" applyBorder="1" applyAlignment="1"/>
    <xf numFmtId="0" fontId="50" fillId="0" borderId="0" xfId="66" applyFont="1" applyFill="1" applyBorder="1" applyAlignment="1">
      <alignment horizontal="left" vertical="center"/>
    </xf>
    <xf numFmtId="0" fontId="45" fillId="0" borderId="0" xfId="67" applyFont="1" applyBorder="1" applyAlignment="1">
      <alignment vertical="center"/>
    </xf>
    <xf numFmtId="0" fontId="49" fillId="0" borderId="0" xfId="67" applyFont="1" applyFill="1" applyBorder="1" applyAlignment="1"/>
    <xf numFmtId="0" fontId="49" fillId="0" borderId="0" xfId="42" applyFont="1" applyBorder="1"/>
    <xf numFmtId="2" fontId="45" fillId="0" borderId="3" xfId="43" applyNumberFormat="1" applyFont="1" applyBorder="1" applyAlignment="1">
      <alignment horizontal="center" vertical="center"/>
    </xf>
    <xf numFmtId="0" fontId="46" fillId="0" borderId="0" xfId="0" applyFont="1" applyBorder="1" applyAlignment="1">
      <alignment horizontal="left" vertical="center"/>
    </xf>
    <xf numFmtId="0" fontId="47" fillId="0" borderId="0" xfId="0" applyFont="1" applyBorder="1" applyAlignment="1">
      <alignment horizontal="center" vertical="center"/>
    </xf>
    <xf numFmtId="2" fontId="45" fillId="0" borderId="32" xfId="0" applyNumberFormat="1" applyFont="1" applyFill="1" applyBorder="1" applyAlignment="1" applyProtection="1">
      <alignment horizontal="center" vertical="center"/>
      <protection locked="0"/>
    </xf>
    <xf numFmtId="0" fontId="10" fillId="0" borderId="7" xfId="68" applyFont="1" applyBorder="1"/>
    <xf numFmtId="9" fontId="36" fillId="0" borderId="8" xfId="68" applyNumberFormat="1" applyFont="1" applyBorder="1" applyAlignment="1">
      <alignment horizontal="center"/>
    </xf>
    <xf numFmtId="9" fontId="38" fillId="6" borderId="8" xfId="68" applyNumberFormat="1" applyFont="1" applyFill="1" applyBorder="1" applyAlignment="1">
      <alignment horizontal="center"/>
    </xf>
    <xf numFmtId="0" fontId="10" fillId="0" borderId="10" xfId="68" applyFont="1" applyBorder="1"/>
    <xf numFmtId="0" fontId="36" fillId="7" borderId="12" xfId="68" applyFont="1" applyFill="1" applyBorder="1" applyAlignment="1">
      <alignment horizontal="center"/>
    </xf>
    <xf numFmtId="0" fontId="36" fillId="7" borderId="13" xfId="68" applyFont="1" applyFill="1" applyBorder="1" applyAlignment="1">
      <alignment horizontal="center"/>
    </xf>
    <xf numFmtId="0" fontId="36" fillId="7" borderId="14" xfId="68" applyFont="1" applyFill="1" applyBorder="1" applyAlignment="1">
      <alignment horizontal="center"/>
    </xf>
    <xf numFmtId="0" fontId="10" fillId="7" borderId="10" xfId="68" applyFont="1" applyFill="1" applyBorder="1"/>
    <xf numFmtId="168" fontId="10" fillId="0" borderId="3" xfId="60" applyNumberFormat="1" applyFont="1" applyBorder="1"/>
    <xf numFmtId="169" fontId="10" fillId="0" borderId="16" xfId="68" applyNumberFormat="1" applyFont="1" applyBorder="1" applyAlignment="1">
      <alignment horizontal="center"/>
    </xf>
    <xf numFmtId="171" fontId="4" fillId="0" borderId="0" xfId="60" applyNumberFormat="1" applyFont="1"/>
    <xf numFmtId="169" fontId="10" fillId="0" borderId="17" xfId="68" applyNumberFormat="1" applyFont="1" applyBorder="1" applyAlignment="1">
      <alignment horizontal="center"/>
    </xf>
    <xf numFmtId="168" fontId="10" fillId="0" borderId="3" xfId="60" applyNumberFormat="1" applyFont="1" applyBorder="1" applyAlignment="1">
      <alignment horizontal="right"/>
    </xf>
    <xf numFmtId="0" fontId="13" fillId="0" borderId="0" xfId="68"/>
    <xf numFmtId="167" fontId="43" fillId="0" borderId="40" xfId="62" applyNumberFormat="1" applyFont="1" applyBorder="1" applyAlignment="1">
      <alignment horizontal="center"/>
    </xf>
    <xf numFmtId="167" fontId="43" fillId="0" borderId="38" xfId="62" applyNumberFormat="1" applyFont="1" applyBorder="1" applyAlignment="1">
      <alignment horizontal="left"/>
    </xf>
    <xf numFmtId="167" fontId="43" fillId="0" borderId="40" xfId="62" applyNumberFormat="1" applyFont="1" applyBorder="1" applyAlignment="1">
      <alignment horizontal="left"/>
    </xf>
    <xf numFmtId="167" fontId="43" fillId="0" borderId="38" xfId="62" applyNumberFormat="1" applyFont="1" applyBorder="1" applyAlignment="1">
      <alignment horizontal="left" vertical="center"/>
    </xf>
    <xf numFmtId="0" fontId="57" fillId="0" borderId="29" xfId="0" applyFont="1" applyFill="1" applyBorder="1" applyAlignment="1">
      <alignment horizontal="center"/>
    </xf>
    <xf numFmtId="0" fontId="55" fillId="0" borderId="22" xfId="0" applyFont="1" applyFill="1" applyBorder="1" applyAlignment="1">
      <alignment horizontal="center"/>
    </xf>
    <xf numFmtId="0" fontId="55" fillId="0" borderId="32" xfId="0" applyFont="1" applyFill="1" applyBorder="1" applyAlignment="1">
      <alignment horizontal="center"/>
    </xf>
    <xf numFmtId="0" fontId="57" fillId="0" borderId="32" xfId="0" applyFont="1" applyFill="1" applyBorder="1" applyAlignment="1">
      <alignment horizontal="center"/>
    </xf>
    <xf numFmtId="0" fontId="57" fillId="0" borderId="34" xfId="0" applyFont="1" applyFill="1" applyBorder="1" applyAlignment="1">
      <alignment horizontal="center"/>
    </xf>
    <xf numFmtId="0" fontId="55" fillId="0" borderId="34" xfId="0" applyFont="1" applyFill="1" applyBorder="1" applyAlignment="1">
      <alignment horizontal="center"/>
    </xf>
    <xf numFmtId="0" fontId="55" fillId="0" borderId="3" xfId="0" applyFont="1" applyFill="1" applyBorder="1" applyAlignment="1">
      <alignment horizontal="center"/>
    </xf>
    <xf numFmtId="3" fontId="55" fillId="0" borderId="22" xfId="0" applyNumberFormat="1" applyFont="1" applyFill="1" applyBorder="1" applyAlignment="1">
      <alignment horizontal="center" vertical="center"/>
    </xf>
    <xf numFmtId="38" fontId="57" fillId="7" borderId="32" xfId="60" applyNumberFormat="1" applyFont="1" applyFill="1" applyBorder="1" applyAlignment="1" applyProtection="1">
      <alignment horizontal="center" vertical="center"/>
    </xf>
    <xf numFmtId="38" fontId="55" fillId="7" borderId="32" xfId="60" applyNumberFormat="1" applyFont="1" applyFill="1" applyBorder="1" applyAlignment="1" applyProtection="1">
      <alignment horizontal="center"/>
    </xf>
    <xf numFmtId="38" fontId="55" fillId="7" borderId="35" xfId="60" applyNumberFormat="1" applyFont="1" applyFill="1" applyBorder="1" applyAlignment="1" applyProtection="1">
      <alignment horizontal="left"/>
    </xf>
    <xf numFmtId="38" fontId="58" fillId="7" borderId="39" xfId="60" applyNumberFormat="1" applyFont="1" applyFill="1" applyBorder="1" applyAlignment="1" applyProtection="1">
      <alignment horizontal="left"/>
    </xf>
    <xf numFmtId="0" fontId="55" fillId="7" borderId="40" xfId="0" applyFont="1" applyFill="1" applyBorder="1" applyAlignment="1">
      <alignment horizontal="left"/>
    </xf>
    <xf numFmtId="3" fontId="55" fillId="0" borderId="32" xfId="0" applyNumberFormat="1" applyFont="1" applyFill="1" applyBorder="1" applyAlignment="1">
      <alignment horizontal="center" vertical="center"/>
    </xf>
    <xf numFmtId="3" fontId="57" fillId="0" borderId="32" xfId="0" applyNumberFormat="1" applyFont="1" applyFill="1" applyBorder="1" applyAlignment="1">
      <alignment horizontal="center" vertical="center"/>
    </xf>
    <xf numFmtId="2" fontId="55" fillId="0" borderId="32" xfId="0" applyNumberFormat="1" applyFont="1" applyFill="1" applyBorder="1" applyAlignment="1" applyProtection="1">
      <alignment horizontal="center" vertical="center"/>
      <protection locked="0"/>
    </xf>
    <xf numFmtId="38" fontId="57" fillId="7" borderId="32" xfId="60" applyNumberFormat="1" applyFont="1" applyFill="1" applyBorder="1" applyAlignment="1" applyProtection="1">
      <alignment horizontal="center"/>
    </xf>
    <xf numFmtId="3" fontId="58" fillId="0" borderId="35" xfId="0" applyNumberFormat="1" applyFont="1" applyFill="1" applyBorder="1" applyAlignment="1">
      <alignment horizontal="left" vertical="center"/>
    </xf>
    <xf numFmtId="0" fontId="55" fillId="0" borderId="38" xfId="0" applyFont="1" applyFill="1" applyBorder="1" applyAlignment="1" applyProtection="1">
      <alignment horizontal="center"/>
    </xf>
    <xf numFmtId="40" fontId="55" fillId="0" borderId="32" xfId="60" applyFont="1" applyFill="1" applyBorder="1" applyAlignment="1">
      <alignment vertical="center"/>
    </xf>
    <xf numFmtId="40" fontId="55" fillId="0" borderId="32" xfId="60" applyFont="1" applyFill="1" applyBorder="1" applyAlignment="1">
      <alignment horizontal="right" vertical="center"/>
    </xf>
    <xf numFmtId="38" fontId="55" fillId="7" borderId="32" xfId="60" applyNumberFormat="1" applyFont="1" applyFill="1" applyBorder="1" applyAlignment="1">
      <alignment horizontal="center" vertical="center"/>
    </xf>
    <xf numFmtId="0" fontId="55" fillId="0" borderId="0" xfId="0" applyFont="1" applyFill="1" applyBorder="1"/>
    <xf numFmtId="0" fontId="55" fillId="0" borderId="0" xfId="0" applyFont="1" applyFill="1"/>
    <xf numFmtId="40" fontId="55" fillId="0" borderId="0" xfId="60" applyFont="1" applyFill="1" applyAlignment="1">
      <alignment horizontal="right"/>
    </xf>
    <xf numFmtId="38" fontId="45" fillId="7" borderId="32" xfId="60" applyNumberFormat="1" applyFont="1" applyFill="1" applyBorder="1" applyAlignment="1" applyProtection="1">
      <alignment horizontal="center"/>
    </xf>
    <xf numFmtId="38" fontId="45" fillId="7" borderId="32" xfId="60" applyNumberFormat="1" applyFont="1" applyFill="1" applyBorder="1" applyAlignment="1" applyProtection="1">
      <alignment horizontal="center" vertical="center"/>
    </xf>
    <xf numFmtId="0" fontId="45" fillId="0" borderId="0" xfId="43" applyFont="1" applyAlignment="1">
      <alignment horizontal="left" vertical="center"/>
    </xf>
    <xf numFmtId="0" fontId="45" fillId="0" borderId="0" xfId="43" applyFont="1" applyAlignment="1">
      <alignment horizontal="center" vertical="center"/>
    </xf>
    <xf numFmtId="0" fontId="60" fillId="0" borderId="0" xfId="43" applyFont="1" applyBorder="1" applyAlignment="1">
      <alignment vertical="center"/>
    </xf>
    <xf numFmtId="0" fontId="60" fillId="0" borderId="0" xfId="44" applyFont="1" applyBorder="1"/>
    <xf numFmtId="0" fontId="45" fillId="0" borderId="0" xfId="43" applyFont="1" applyBorder="1" applyAlignment="1">
      <alignment vertical="center"/>
    </xf>
    <xf numFmtId="167" fontId="45" fillId="0" borderId="35" xfId="62" applyNumberFormat="1" applyFont="1" applyBorder="1" applyAlignment="1">
      <alignment horizontal="left" vertical="center"/>
    </xf>
    <xf numFmtId="167" fontId="45" fillId="0" borderId="40" xfId="62" applyNumberFormat="1" applyFont="1" applyBorder="1" applyAlignment="1">
      <alignment horizontal="left" vertical="center"/>
    </xf>
    <xf numFmtId="167" fontId="45" fillId="0" borderId="38" xfId="62" applyNumberFormat="1" applyFont="1" applyBorder="1" applyAlignment="1">
      <alignment horizontal="left" vertical="center"/>
    </xf>
    <xf numFmtId="2" fontId="43" fillId="0" borderId="32" xfId="0" applyNumberFormat="1" applyFont="1" applyFill="1" applyBorder="1" applyAlignment="1" applyProtection="1">
      <alignment horizontal="center" vertical="center"/>
      <protection locked="0"/>
    </xf>
    <xf numFmtId="169" fontId="45" fillId="0" borderId="3" xfId="43" applyNumberFormat="1" applyFont="1" applyBorder="1" applyAlignment="1">
      <alignment horizontal="center" vertical="center"/>
    </xf>
    <xf numFmtId="49" fontId="57" fillId="0" borderId="32" xfId="0" applyNumberFormat="1" applyFont="1" applyFill="1" applyBorder="1" applyAlignment="1">
      <alignment horizontal="center" vertical="center"/>
    </xf>
    <xf numFmtId="49" fontId="57" fillId="0" borderId="29" xfId="60" applyNumberFormat="1" applyFont="1" applyFill="1" applyBorder="1" applyAlignment="1">
      <alignment horizontal="center"/>
    </xf>
    <xf numFmtId="49" fontId="57" fillId="0" borderId="22" xfId="60" applyNumberFormat="1" applyFont="1" applyFill="1" applyBorder="1" applyAlignment="1">
      <alignment horizontal="center"/>
    </xf>
    <xf numFmtId="49" fontId="57" fillId="0" borderId="22" xfId="0" applyNumberFormat="1" applyFont="1" applyFill="1" applyBorder="1" applyAlignment="1">
      <alignment horizontal="center"/>
    </xf>
    <xf numFmtId="49" fontId="57" fillId="0" borderId="32" xfId="0" applyNumberFormat="1" applyFont="1" applyFill="1" applyBorder="1" applyAlignment="1">
      <alignment horizontal="center"/>
    </xf>
    <xf numFmtId="49" fontId="57" fillId="0" borderId="33" xfId="0" applyNumberFormat="1" applyFont="1" applyFill="1" applyBorder="1" applyAlignment="1">
      <alignment horizontal="center"/>
    </xf>
    <xf numFmtId="49" fontId="57" fillId="0" borderId="17" xfId="0" applyNumberFormat="1" applyFont="1" applyFill="1" applyBorder="1" applyAlignment="1">
      <alignment horizontal="center"/>
    </xf>
    <xf numFmtId="49" fontId="57" fillId="0" borderId="8" xfId="0" applyNumberFormat="1" applyFont="1" applyFill="1" applyBorder="1" applyAlignment="1">
      <alignment horizontal="center"/>
    </xf>
    <xf numFmtId="49" fontId="57" fillId="7" borderId="32" xfId="60" applyNumberFormat="1" applyFont="1" applyFill="1" applyBorder="1" applyAlignment="1" applyProtection="1">
      <alignment horizontal="center"/>
    </xf>
    <xf numFmtId="49" fontId="57" fillId="0" borderId="0" xfId="0" applyNumberFormat="1" applyFont="1" applyFill="1" applyAlignment="1">
      <alignment horizontal="center"/>
    </xf>
    <xf numFmtId="38" fontId="43" fillId="0" borderId="32" xfId="60" applyNumberFormat="1" applyFont="1" applyFill="1" applyBorder="1" applyAlignment="1" applyProtection="1">
      <alignment horizontal="center"/>
    </xf>
    <xf numFmtId="38" fontId="43" fillId="7" borderId="32" xfId="60" applyNumberFormat="1" applyFont="1" applyFill="1" applyBorder="1"/>
    <xf numFmtId="49" fontId="43" fillId="0" borderId="32" xfId="0" applyNumberFormat="1" applyFont="1" applyFill="1" applyBorder="1" applyAlignment="1">
      <alignment horizontal="center" vertical="center"/>
    </xf>
    <xf numFmtId="38" fontId="45" fillId="7" borderId="0" xfId="60" applyNumberFormat="1" applyFont="1" applyFill="1" applyBorder="1" applyAlignment="1" applyProtection="1">
      <alignment horizontal="center"/>
    </xf>
    <xf numFmtId="0" fontId="43" fillId="0" borderId="0" xfId="0" applyFont="1" applyFill="1" applyBorder="1" applyAlignment="1">
      <alignment horizontal="center" vertical="center"/>
    </xf>
    <xf numFmtId="40" fontId="36" fillId="0" borderId="4" xfId="60" applyFont="1" applyBorder="1"/>
    <xf numFmtId="0" fontId="65" fillId="0" borderId="0" xfId="0" applyFont="1" applyBorder="1" applyAlignment="1">
      <alignment horizontal="center"/>
    </xf>
    <xf numFmtId="40" fontId="43" fillId="0" borderId="32" xfId="60" applyFont="1" applyFill="1" applyBorder="1" applyAlignment="1">
      <alignment vertical="center"/>
    </xf>
    <xf numFmtId="9" fontId="43" fillId="0" borderId="0" xfId="72" applyFont="1" applyFill="1"/>
    <xf numFmtId="9" fontId="43" fillId="0" borderId="0" xfId="72" applyNumberFormat="1" applyFont="1" applyFill="1"/>
    <xf numFmtId="49" fontId="45" fillId="7" borderId="32" xfId="60" applyNumberFormat="1" applyFont="1" applyFill="1" applyBorder="1" applyAlignment="1" applyProtection="1">
      <alignment horizontal="center"/>
    </xf>
    <xf numFmtId="0" fontId="45" fillId="0" borderId="0" xfId="0" applyFont="1" applyFill="1" applyBorder="1" applyAlignment="1">
      <alignment horizontal="left" vertical="center"/>
    </xf>
    <xf numFmtId="49" fontId="55" fillId="7" borderId="32" xfId="60" applyNumberFormat="1" applyFont="1" applyFill="1" applyBorder="1" applyAlignment="1" applyProtection="1">
      <alignment horizontal="center"/>
    </xf>
    <xf numFmtId="49" fontId="60" fillId="7" borderId="32" xfId="60" applyNumberFormat="1" applyFont="1" applyFill="1" applyBorder="1" applyAlignment="1" applyProtection="1">
      <alignment horizontal="center"/>
    </xf>
    <xf numFmtId="49" fontId="67" fillId="7" borderId="32" xfId="60" applyNumberFormat="1" applyFont="1" applyFill="1" applyBorder="1" applyAlignment="1" applyProtection="1">
      <alignment horizontal="center"/>
    </xf>
    <xf numFmtId="0" fontId="45" fillId="0" borderId="32" xfId="0" applyFont="1" applyBorder="1" applyAlignment="1">
      <alignment horizontal="center"/>
    </xf>
    <xf numFmtId="0" fontId="43" fillId="0" borderId="32" xfId="0" applyFont="1" applyFill="1" applyBorder="1" applyAlignment="1" applyProtection="1">
      <alignment horizontal="center" vertical="center"/>
      <protection locked="0"/>
    </xf>
    <xf numFmtId="0" fontId="55" fillId="0" borderId="32" xfId="0" applyFont="1" applyFill="1" applyBorder="1" applyAlignment="1" applyProtection="1">
      <alignment horizontal="center" vertical="center"/>
      <protection locked="0"/>
    </xf>
    <xf numFmtId="40" fontId="45" fillId="0" borderId="32" xfId="60" applyFont="1" applyFill="1" applyBorder="1" applyAlignment="1">
      <alignment horizontal="right" vertical="center"/>
    </xf>
    <xf numFmtId="40" fontId="45" fillId="7" borderId="32" xfId="60" applyNumberFormat="1" applyFont="1" applyFill="1" applyBorder="1" applyAlignment="1">
      <alignment horizontal="center"/>
    </xf>
    <xf numFmtId="0" fontId="60" fillId="0" borderId="32" xfId="0" applyFont="1" applyBorder="1" applyAlignment="1">
      <alignment horizontal="center" vertical="center"/>
    </xf>
    <xf numFmtId="40" fontId="60" fillId="0" borderId="32" xfId="60" applyFont="1" applyFill="1" applyBorder="1" applyAlignment="1">
      <alignment horizontal="right" vertical="center"/>
    </xf>
    <xf numFmtId="0" fontId="42" fillId="0" borderId="32" xfId="0" applyFont="1" applyBorder="1" applyAlignment="1">
      <alignment horizontal="center" vertical="center"/>
    </xf>
    <xf numFmtId="40" fontId="42" fillId="0" borderId="32" xfId="60" applyFont="1" applyFill="1" applyBorder="1" applyAlignment="1">
      <alignment horizontal="right" vertical="center"/>
    </xf>
    <xf numFmtId="40" fontId="43" fillId="0" borderId="32" xfId="60" applyFont="1" applyFill="1" applyBorder="1" applyAlignment="1">
      <alignment horizontal="right" vertical="center"/>
    </xf>
    <xf numFmtId="40" fontId="42" fillId="0" borderId="32" xfId="60" applyFont="1" applyFill="1" applyBorder="1" applyAlignment="1">
      <alignment vertical="center"/>
    </xf>
    <xf numFmtId="40" fontId="45" fillId="0" borderId="32" xfId="60" applyFont="1" applyBorder="1" applyAlignment="1">
      <alignment vertical="center"/>
    </xf>
    <xf numFmtId="40" fontId="43" fillId="0" borderId="32" xfId="60" applyFont="1" applyBorder="1" applyAlignment="1">
      <alignment vertical="center"/>
    </xf>
    <xf numFmtId="40" fontId="55" fillId="0" borderId="0" xfId="60" applyFont="1" applyFill="1" applyBorder="1" applyAlignment="1">
      <alignment vertical="center"/>
    </xf>
    <xf numFmtId="40" fontId="55" fillId="0" borderId="33" xfId="60" applyFont="1" applyFill="1" applyBorder="1" applyAlignment="1">
      <alignment vertical="center"/>
    </xf>
    <xf numFmtId="40" fontId="55" fillId="0" borderId="3" xfId="60" applyFont="1" applyFill="1" applyBorder="1" applyAlignment="1">
      <alignment vertical="center"/>
    </xf>
    <xf numFmtId="40" fontId="55" fillId="0" borderId="34" xfId="60" applyFont="1" applyFill="1" applyBorder="1" applyAlignment="1">
      <alignment vertical="center"/>
    </xf>
    <xf numFmtId="40" fontId="55" fillId="0" borderId="32" xfId="60" applyFont="1" applyBorder="1" applyAlignment="1">
      <alignment vertical="center"/>
    </xf>
    <xf numFmtId="40" fontId="55" fillId="7" borderId="32" xfId="60" applyFont="1" applyFill="1" applyBorder="1" applyAlignment="1" applyProtection="1">
      <alignment vertical="center"/>
    </xf>
    <xf numFmtId="40" fontId="56" fillId="0" borderId="32" xfId="60" applyFont="1" applyBorder="1" applyAlignment="1">
      <alignment vertical="center"/>
    </xf>
    <xf numFmtId="40" fontId="45" fillId="7" borderId="32" xfId="60" applyFont="1" applyFill="1" applyBorder="1" applyAlignment="1" applyProtection="1">
      <alignment vertical="center"/>
    </xf>
    <xf numFmtId="40" fontId="45" fillId="0" borderId="32" xfId="60" applyFont="1" applyFill="1" applyBorder="1" applyAlignment="1" applyProtection="1">
      <protection locked="0"/>
    </xf>
    <xf numFmtId="40" fontId="43" fillId="7" borderId="32" xfId="60" applyFont="1" applyFill="1" applyBorder="1" applyAlignment="1" applyProtection="1"/>
    <xf numFmtId="40" fontId="60" fillId="0" borderId="32" xfId="60" applyFont="1" applyBorder="1" applyAlignment="1">
      <alignment vertical="center"/>
    </xf>
    <xf numFmtId="40" fontId="42" fillId="0" borderId="32" xfId="60" applyFont="1" applyBorder="1" applyAlignment="1">
      <alignment vertical="center"/>
    </xf>
    <xf numFmtId="40" fontId="42" fillId="0" borderId="32" xfId="60" applyFont="1" applyFill="1" applyBorder="1" applyAlignment="1"/>
    <xf numFmtId="40" fontId="55" fillId="0" borderId="0" xfId="60" applyFont="1" applyFill="1" applyAlignment="1">
      <alignment vertical="center"/>
    </xf>
    <xf numFmtId="40" fontId="57" fillId="0" borderId="15" xfId="60" applyFont="1" applyFill="1" applyBorder="1" applyAlignment="1" applyProtection="1">
      <alignment horizontal="right" vertical="center"/>
      <protection locked="0"/>
    </xf>
    <xf numFmtId="40" fontId="57" fillId="0" borderId="3" xfId="60" applyFont="1" applyFill="1" applyBorder="1" applyAlignment="1">
      <alignment horizontal="right"/>
    </xf>
    <xf numFmtId="40" fontId="57" fillId="0" borderId="29" xfId="60" applyFont="1" applyFill="1" applyBorder="1" applyAlignment="1">
      <alignment horizontal="right"/>
    </xf>
    <xf numFmtId="40" fontId="55" fillId="0" borderId="7" xfId="60" applyFont="1" applyFill="1" applyBorder="1" applyAlignment="1">
      <alignment horizontal="right"/>
    </xf>
    <xf numFmtId="40" fontId="57" fillId="0" borderId="33" xfId="60" applyFont="1" applyFill="1" applyBorder="1" applyAlignment="1">
      <alignment horizontal="right"/>
    </xf>
    <xf numFmtId="40" fontId="55" fillId="0" borderId="32" xfId="60" applyFont="1" applyFill="1" applyBorder="1" applyAlignment="1">
      <alignment horizontal="right"/>
    </xf>
    <xf numFmtId="40" fontId="55" fillId="0" borderId="33" xfId="60" applyFont="1" applyFill="1" applyBorder="1" applyAlignment="1">
      <alignment horizontal="right"/>
    </xf>
    <xf numFmtId="40" fontId="55" fillId="0" borderId="3" xfId="60" applyFont="1" applyFill="1" applyBorder="1" applyAlignment="1">
      <alignment horizontal="right"/>
    </xf>
    <xf numFmtId="40" fontId="55" fillId="0" borderId="34" xfId="60" applyFont="1" applyFill="1" applyBorder="1" applyAlignment="1">
      <alignment horizontal="right"/>
    </xf>
    <xf numFmtId="40" fontId="55" fillId="0" borderId="32" xfId="60" applyFont="1" applyBorder="1" applyAlignment="1">
      <alignment horizontal="right" vertical="center"/>
    </xf>
    <xf numFmtId="40" fontId="55" fillId="7" borderId="32" xfId="60" applyFont="1" applyFill="1" applyBorder="1" applyAlignment="1" applyProtection="1">
      <alignment horizontal="right"/>
    </xf>
    <xf numFmtId="40" fontId="55" fillId="7" borderId="39" xfId="60" applyFont="1" applyFill="1" applyBorder="1" applyAlignment="1">
      <alignment horizontal="right"/>
    </xf>
    <xf numFmtId="40" fontId="55" fillId="7" borderId="32" xfId="60" applyFont="1" applyFill="1" applyBorder="1" applyAlignment="1" applyProtection="1">
      <alignment horizontal="right" vertical="center"/>
    </xf>
    <xf numFmtId="40" fontId="45" fillId="7" borderId="32" xfId="60" applyFont="1" applyFill="1" applyBorder="1" applyAlignment="1" applyProtection="1">
      <alignment horizontal="right" vertical="center"/>
    </xf>
    <xf numFmtId="40" fontId="57" fillId="0" borderId="32" xfId="60" applyFont="1" applyBorder="1" applyAlignment="1">
      <alignment horizontal="right" vertical="center"/>
    </xf>
    <xf numFmtId="40" fontId="59" fillId="0" borderId="32" xfId="60" applyFont="1" applyBorder="1" applyAlignment="1">
      <alignment horizontal="right" vertical="center"/>
    </xf>
    <xf numFmtId="40" fontId="57" fillId="7" borderId="32" xfId="60" applyFont="1" applyFill="1" applyBorder="1" applyAlignment="1" applyProtection="1">
      <alignment horizontal="right"/>
    </xf>
    <xf numFmtId="40" fontId="43" fillId="7" borderId="32" xfId="60" applyFont="1" applyFill="1" applyBorder="1" applyAlignment="1" applyProtection="1">
      <alignment horizontal="right"/>
    </xf>
    <xf numFmtId="40" fontId="45" fillId="0" borderId="32" xfId="60" applyFont="1" applyBorder="1" applyAlignment="1">
      <alignment horizontal="right"/>
    </xf>
    <xf numFmtId="40" fontId="57" fillId="0" borderId="8" xfId="60" applyFont="1" applyFill="1" applyBorder="1" applyAlignment="1">
      <alignment vertical="center"/>
    </xf>
    <xf numFmtId="40" fontId="57" fillId="0" borderId="15" xfId="60" applyFont="1" applyFill="1" applyBorder="1" applyAlignment="1"/>
    <xf numFmtId="40" fontId="57" fillId="0" borderId="29" xfId="60" applyFont="1" applyFill="1" applyBorder="1" applyAlignment="1"/>
    <xf numFmtId="40" fontId="57" fillId="0" borderId="22" xfId="60" applyFont="1" applyFill="1" applyBorder="1" applyAlignment="1"/>
    <xf numFmtId="40" fontId="57" fillId="0" borderId="8" xfId="60" applyFont="1" applyFill="1" applyBorder="1" applyAlignment="1"/>
    <xf numFmtId="40" fontId="57" fillId="0" borderId="33" xfId="60" applyFont="1" applyFill="1" applyBorder="1" applyAlignment="1"/>
    <xf numFmtId="40" fontId="57" fillId="0" borderId="32" xfId="60" applyFont="1" applyFill="1" applyBorder="1" applyAlignment="1"/>
    <xf numFmtId="40" fontId="57" fillId="0" borderId="17" xfId="60" applyFont="1" applyFill="1" applyBorder="1" applyAlignment="1"/>
    <xf numFmtId="40" fontId="45" fillId="0" borderId="35" xfId="60" applyFont="1" applyFill="1" applyBorder="1" applyAlignment="1">
      <alignment vertical="center"/>
    </xf>
    <xf numFmtId="40" fontId="43" fillId="0" borderId="35" xfId="60" applyFont="1" applyFill="1" applyBorder="1" applyAlignment="1">
      <alignment vertical="center"/>
    </xf>
    <xf numFmtId="40" fontId="60" fillId="0" borderId="32" xfId="60" applyFont="1" applyFill="1" applyBorder="1" applyAlignment="1">
      <alignment vertical="center"/>
    </xf>
    <xf numFmtId="40" fontId="55" fillId="0" borderId="0" xfId="60" applyFont="1" applyFill="1" applyAlignment="1"/>
    <xf numFmtId="40" fontId="57" fillId="0" borderId="15" xfId="60" applyFont="1" applyFill="1" applyBorder="1" applyAlignment="1" applyProtection="1">
      <alignment vertical="center"/>
      <protection locked="0"/>
    </xf>
    <xf numFmtId="40" fontId="57" fillId="0" borderId="15" xfId="60" quotePrefix="1" applyFont="1" applyFill="1" applyBorder="1" applyAlignment="1" applyProtection="1">
      <alignment vertical="center"/>
      <protection locked="0"/>
    </xf>
    <xf numFmtId="40" fontId="57" fillId="0" borderId="15" xfId="60" applyFont="1" applyFill="1" applyBorder="1" applyAlignment="1">
      <alignment vertical="center"/>
    </xf>
    <xf numFmtId="40" fontId="57" fillId="0" borderId="3" xfId="60" applyFont="1" applyFill="1" applyBorder="1" applyAlignment="1"/>
    <xf numFmtId="40" fontId="55" fillId="0" borderId="22" xfId="60" applyFont="1" applyFill="1" applyBorder="1" applyAlignment="1"/>
    <xf numFmtId="40" fontId="55" fillId="0" borderId="32" xfId="60" applyFont="1" applyFill="1" applyBorder="1" applyAlignment="1"/>
    <xf numFmtId="40" fontId="55" fillId="0" borderId="34" xfId="60" applyFont="1" applyFill="1" applyBorder="1" applyAlignment="1"/>
    <xf numFmtId="40" fontId="55" fillId="0" borderId="33" xfId="60" applyFont="1" applyFill="1" applyBorder="1" applyAlignment="1"/>
    <xf numFmtId="40" fontId="55" fillId="0" borderId="3" xfId="60" applyFont="1" applyFill="1" applyBorder="1" applyAlignment="1"/>
    <xf numFmtId="40" fontId="55" fillId="0" borderId="24" xfId="60" applyFont="1" applyFill="1" applyBorder="1" applyAlignment="1"/>
    <xf numFmtId="40" fontId="55" fillId="0" borderId="7" xfId="60" applyFont="1" applyFill="1" applyBorder="1" applyAlignment="1"/>
    <xf numFmtId="40" fontId="57" fillId="0" borderId="32" xfId="60" applyFont="1" applyBorder="1" applyAlignment="1">
      <alignment vertical="center"/>
    </xf>
    <xf numFmtId="40" fontId="55" fillId="7" borderId="32" xfId="60" applyFont="1" applyFill="1" applyBorder="1" applyAlignment="1" applyProtection="1"/>
    <xf numFmtId="40" fontId="55" fillId="7" borderId="22" xfId="60" applyFont="1" applyFill="1" applyBorder="1" applyAlignment="1"/>
    <xf numFmtId="40" fontId="55" fillId="7" borderId="23" xfId="60" applyFont="1" applyFill="1" applyBorder="1" applyAlignment="1"/>
    <xf numFmtId="40" fontId="55" fillId="0" borderId="35" xfId="60" applyFont="1" applyFill="1" applyBorder="1" applyAlignment="1">
      <alignment vertical="center"/>
    </xf>
    <xf numFmtId="40" fontId="59" fillId="0" borderId="32" xfId="60" applyFont="1" applyBorder="1" applyAlignment="1">
      <alignment vertical="center"/>
    </xf>
    <xf numFmtId="40" fontId="59" fillId="0" borderId="35" xfId="60" applyFont="1" applyBorder="1" applyAlignment="1">
      <alignment vertical="center"/>
    </xf>
    <xf numFmtId="40" fontId="57" fillId="0" borderId="35" xfId="60" applyFont="1" applyBorder="1" applyAlignment="1">
      <alignment vertical="center"/>
    </xf>
    <xf numFmtId="40" fontId="45" fillId="0" borderId="32" xfId="60" applyFont="1" applyBorder="1" applyAlignment="1"/>
    <xf numFmtId="40" fontId="45" fillId="0" borderId="32" xfId="60" applyFont="1" applyFill="1" applyBorder="1" applyAlignment="1"/>
    <xf numFmtId="0" fontId="60" fillId="0" borderId="0" xfId="43" applyFont="1" applyBorder="1" applyAlignment="1">
      <alignment horizontal="left" vertical="center"/>
    </xf>
    <xf numFmtId="40" fontId="49" fillId="0" borderId="0" xfId="60" applyFont="1"/>
    <xf numFmtId="183" fontId="49" fillId="0" borderId="0" xfId="0" applyNumberFormat="1" applyFont="1"/>
    <xf numFmtId="40" fontId="49" fillId="0" borderId="0" xfId="60" applyFont="1" applyAlignment="1">
      <alignment vertical="center"/>
    </xf>
    <xf numFmtId="40" fontId="49" fillId="0" borderId="0" xfId="60" applyFont="1" applyBorder="1"/>
    <xf numFmtId="40" fontId="45" fillId="0" borderId="32" xfId="60" applyFont="1" applyFill="1" applyBorder="1" applyAlignment="1" applyProtection="1">
      <alignment horizontal="center" vertical="center"/>
      <protection locked="0"/>
    </xf>
    <xf numFmtId="3" fontId="45" fillId="0" borderId="35" xfId="0" applyNumberFormat="1" applyFont="1" applyBorder="1" applyAlignment="1">
      <alignment horizontal="left" vertical="center"/>
    </xf>
    <xf numFmtId="38" fontId="60" fillId="7" borderId="32" xfId="60" applyNumberFormat="1" applyFont="1" applyFill="1" applyBorder="1" applyAlignment="1" applyProtection="1">
      <alignment horizontal="center" vertical="center"/>
    </xf>
    <xf numFmtId="40" fontId="60" fillId="0" borderId="32" xfId="60" applyFont="1" applyBorder="1" applyAlignment="1">
      <alignment horizontal="right" vertical="center"/>
    </xf>
    <xf numFmtId="40" fontId="60" fillId="0" borderId="35" xfId="60" applyFont="1" applyFill="1" applyBorder="1" applyAlignment="1">
      <alignment vertical="center"/>
    </xf>
    <xf numFmtId="49" fontId="42" fillId="7" borderId="32" xfId="60" applyNumberFormat="1" applyFont="1" applyFill="1" applyBorder="1" applyAlignment="1" applyProtection="1">
      <alignment horizontal="center"/>
    </xf>
    <xf numFmtId="2" fontId="60" fillId="0" borderId="32" xfId="0" applyNumberFormat="1" applyFont="1" applyFill="1" applyBorder="1" applyAlignment="1" applyProtection="1">
      <alignment horizontal="center" vertical="center"/>
      <protection locked="0"/>
    </xf>
    <xf numFmtId="38" fontId="70" fillId="7" borderId="32" xfId="60" applyNumberFormat="1" applyFont="1" applyFill="1" applyBorder="1" applyAlignment="1" applyProtection="1">
      <alignment horizontal="center" vertical="center"/>
    </xf>
    <xf numFmtId="2" fontId="42" fillId="0" borderId="32" xfId="0" applyNumberFormat="1" applyFont="1" applyFill="1" applyBorder="1" applyAlignment="1" applyProtection="1">
      <alignment horizontal="center" vertical="center"/>
      <protection locked="0"/>
    </xf>
    <xf numFmtId="40" fontId="42" fillId="0" borderId="35" xfId="60" applyFont="1" applyFill="1" applyBorder="1" applyAlignment="1">
      <alignment vertical="center"/>
    </xf>
    <xf numFmtId="0" fontId="60" fillId="0" borderId="32" xfId="60" applyNumberFormat="1" applyFont="1" applyBorder="1" applyAlignment="1">
      <alignment horizontal="center" vertical="center"/>
    </xf>
    <xf numFmtId="40" fontId="42" fillId="0" borderId="32" xfId="60" applyFont="1" applyFill="1" applyBorder="1" applyAlignment="1" applyProtection="1">
      <alignment vertical="center"/>
      <protection locked="0"/>
    </xf>
    <xf numFmtId="38" fontId="42" fillId="7" borderId="32" xfId="60" applyNumberFormat="1" applyFont="1" applyFill="1" applyBorder="1" applyAlignment="1" applyProtection="1">
      <alignment horizontal="center" vertical="center"/>
    </xf>
    <xf numFmtId="40" fontId="42" fillId="7" borderId="32" xfId="60" applyFont="1" applyFill="1" applyBorder="1" applyAlignment="1"/>
    <xf numFmtId="40" fontId="42" fillId="7" borderId="32" xfId="60" applyFont="1" applyFill="1" applyBorder="1" applyAlignment="1" applyProtection="1">
      <alignment horizontal="right"/>
    </xf>
    <xf numFmtId="40" fontId="42" fillId="7" borderId="32" xfId="60" applyFont="1" applyFill="1" applyBorder="1" applyAlignment="1" applyProtection="1"/>
    <xf numFmtId="40" fontId="42" fillId="7" borderId="35" xfId="60" applyFont="1" applyFill="1" applyBorder="1" applyAlignment="1" applyProtection="1"/>
    <xf numFmtId="3" fontId="60" fillId="0" borderId="35" xfId="0" applyNumberFormat="1" applyFont="1" applyFill="1" applyBorder="1" applyAlignment="1">
      <alignment horizontal="left" vertical="center"/>
    </xf>
    <xf numFmtId="40" fontId="60" fillId="0" borderId="32" xfId="60" applyFont="1" applyFill="1" applyBorder="1" applyAlignment="1" applyProtection="1">
      <alignment vertical="center"/>
      <protection locked="0"/>
    </xf>
    <xf numFmtId="40" fontId="60" fillId="7" borderId="32" xfId="60" applyFont="1" applyFill="1" applyBorder="1" applyAlignment="1" applyProtection="1">
      <alignment horizontal="right" vertical="center"/>
    </xf>
    <xf numFmtId="40" fontId="60" fillId="7" borderId="32" xfId="60" applyFont="1" applyFill="1" applyBorder="1" applyAlignment="1" applyProtection="1"/>
    <xf numFmtId="40" fontId="60" fillId="7" borderId="32" xfId="60" applyNumberFormat="1" applyFont="1" applyFill="1" applyBorder="1" applyAlignment="1" applyProtection="1">
      <alignment horizontal="center" vertical="center"/>
    </xf>
    <xf numFmtId="40" fontId="60" fillId="7" borderId="32" xfId="60" applyFont="1" applyFill="1" applyBorder="1" applyAlignment="1"/>
    <xf numFmtId="40" fontId="60" fillId="7" borderId="32" xfId="60" applyFont="1" applyFill="1" applyBorder="1" applyAlignment="1" applyProtection="1">
      <alignment horizontal="right"/>
    </xf>
    <xf numFmtId="0" fontId="42" fillId="0" borderId="32" xfId="0" applyFont="1" applyFill="1" applyBorder="1" applyAlignment="1" applyProtection="1">
      <alignment horizontal="center" vertical="center"/>
      <protection locked="0"/>
    </xf>
    <xf numFmtId="0" fontId="42" fillId="0" borderId="35" xfId="0" applyFont="1" applyBorder="1" applyAlignment="1">
      <alignment vertical="center"/>
    </xf>
    <xf numFmtId="0" fontId="71" fillId="0" borderId="38" xfId="0" applyFont="1" applyBorder="1" applyAlignment="1">
      <alignment vertical="center"/>
    </xf>
    <xf numFmtId="40" fontId="60" fillId="0" borderId="32" xfId="60" applyFont="1" applyBorder="1" applyAlignment="1" applyProtection="1">
      <alignment vertical="center"/>
      <protection locked="0"/>
    </xf>
    <xf numFmtId="3" fontId="60" fillId="0" borderId="32" xfId="0" applyNumberFormat="1" applyFont="1" applyBorder="1" applyAlignment="1">
      <alignment horizontal="center" vertical="center"/>
    </xf>
    <xf numFmtId="168" fontId="60" fillId="0" borderId="32" xfId="61" applyNumberFormat="1" applyFont="1" applyFill="1" applyBorder="1" applyAlignment="1">
      <alignment horizontal="center" vertical="center"/>
    </xf>
    <xf numFmtId="40" fontId="70" fillId="0" borderId="32" xfId="60" applyFont="1" applyFill="1" applyBorder="1" applyAlignment="1" applyProtection="1">
      <alignment vertical="center"/>
    </xf>
    <xf numFmtId="40" fontId="70" fillId="0" borderId="32" xfId="60" applyFont="1" applyFill="1" applyBorder="1" applyAlignment="1" applyProtection="1">
      <alignment horizontal="right" vertical="center"/>
    </xf>
    <xf numFmtId="38" fontId="70" fillId="7" borderId="32" xfId="60" applyNumberFormat="1" applyFont="1" applyFill="1" applyBorder="1" applyAlignment="1" applyProtection="1">
      <alignment horizontal="center"/>
    </xf>
    <xf numFmtId="164" fontId="60" fillId="0" borderId="32" xfId="61" applyNumberFormat="1" applyFont="1" applyBorder="1" applyAlignment="1">
      <alignment horizontal="center" vertical="center"/>
    </xf>
    <xf numFmtId="40" fontId="60" fillId="7" borderId="32" xfId="60" applyFont="1" applyFill="1" applyBorder="1" applyAlignment="1">
      <alignment horizontal="center"/>
    </xf>
    <xf numFmtId="40" fontId="60" fillId="0" borderId="32" xfId="60" applyFont="1" applyBorder="1" applyAlignment="1">
      <alignment horizontal="center" vertical="center"/>
    </xf>
    <xf numFmtId="40" fontId="60" fillId="0" borderId="32" xfId="60" applyFont="1" applyFill="1" applyBorder="1" applyAlignment="1">
      <alignment horizontal="center" vertical="center"/>
    </xf>
    <xf numFmtId="40" fontId="60" fillId="7" borderId="32" xfId="60" applyFont="1" applyFill="1" applyBorder="1" applyAlignment="1" applyProtection="1">
      <alignment horizontal="center"/>
    </xf>
    <xf numFmtId="40" fontId="60" fillId="0" borderId="35" xfId="60" applyFont="1" applyFill="1" applyBorder="1" applyAlignment="1">
      <alignment horizontal="center" vertical="center"/>
    </xf>
    <xf numFmtId="0" fontId="60" fillId="0" borderId="32" xfId="0" applyFont="1" applyBorder="1" applyAlignment="1" applyProtection="1">
      <alignment horizontal="center" vertical="center"/>
      <protection locked="0"/>
    </xf>
    <xf numFmtId="40" fontId="70" fillId="7" borderId="32" xfId="60" applyFont="1" applyFill="1" applyBorder="1" applyAlignment="1" applyProtection="1">
      <alignment horizontal="center"/>
    </xf>
    <xf numFmtId="0" fontId="42" fillId="0" borderId="32" xfId="0" applyFont="1" applyBorder="1" applyAlignment="1" applyProtection="1">
      <alignment horizontal="center" vertical="center"/>
      <protection locked="0"/>
    </xf>
    <xf numFmtId="40" fontId="42" fillId="0" borderId="32" xfId="60" applyFont="1" applyBorder="1" applyAlignment="1">
      <alignment horizontal="right" vertical="center"/>
    </xf>
    <xf numFmtId="3" fontId="43" fillId="0" borderId="40" xfId="0" applyNumberFormat="1" applyFont="1" applyBorder="1" applyAlignment="1">
      <alignment horizontal="left"/>
    </xf>
    <xf numFmtId="3" fontId="43" fillId="0" borderId="38" xfId="0" applyNumberFormat="1" applyFont="1" applyBorder="1" applyAlignment="1">
      <alignment horizontal="left"/>
    </xf>
    <xf numFmtId="3" fontId="55" fillId="0" borderId="35" xfId="0" applyNumberFormat="1" applyFont="1" applyBorder="1" applyAlignment="1">
      <alignment horizontal="left" vertical="center"/>
    </xf>
    <xf numFmtId="3" fontId="51" fillId="0" borderId="40" xfId="0" applyNumberFormat="1" applyFont="1" applyBorder="1" applyAlignment="1">
      <alignment horizontal="left"/>
    </xf>
    <xf numFmtId="3" fontId="51" fillId="0" borderId="38" xfId="0" applyNumberFormat="1" applyFont="1" applyBorder="1" applyAlignment="1">
      <alignment horizontal="left"/>
    </xf>
    <xf numFmtId="0" fontId="60" fillId="0" borderId="0" xfId="43" applyFont="1" applyAlignment="1">
      <alignment vertical="center"/>
    </xf>
    <xf numFmtId="0" fontId="60" fillId="0" borderId="0" xfId="42" applyFont="1"/>
    <xf numFmtId="0" fontId="60" fillId="0" borderId="0" xfId="43" applyFont="1" applyAlignment="1">
      <alignment horizontal="center" vertical="center"/>
    </xf>
    <xf numFmtId="0" fontId="60" fillId="0" borderId="0" xfId="43" applyFont="1" applyAlignment="1">
      <alignment horizontal="left" vertical="center"/>
    </xf>
    <xf numFmtId="3" fontId="42" fillId="0" borderId="38" xfId="0" applyNumberFormat="1" applyFont="1" applyFill="1" applyBorder="1" applyAlignment="1">
      <alignment horizontal="left" vertical="center"/>
    </xf>
    <xf numFmtId="38" fontId="60" fillId="7" borderId="35" xfId="60" applyNumberFormat="1" applyFont="1" applyFill="1" applyBorder="1" applyAlignment="1" applyProtection="1">
      <alignment horizontal="left" vertical="center"/>
    </xf>
    <xf numFmtId="38" fontId="60" fillId="7" borderId="38" xfId="60" applyNumberFormat="1" applyFont="1" applyFill="1" applyBorder="1" applyAlignment="1" applyProtection="1">
      <alignment horizontal="left" vertical="center"/>
    </xf>
    <xf numFmtId="3" fontId="60" fillId="0" borderId="35" xfId="0" applyNumberFormat="1" applyFont="1" applyBorder="1" applyAlignment="1">
      <alignment horizontal="left" vertical="center"/>
    </xf>
    <xf numFmtId="3" fontId="60" fillId="0" borderId="38" xfId="0" applyNumberFormat="1" applyFont="1" applyBorder="1" applyAlignment="1">
      <alignment horizontal="left" vertical="center"/>
    </xf>
    <xf numFmtId="0" fontId="67" fillId="7" borderId="35" xfId="60" applyNumberFormat="1" applyFont="1" applyFill="1" applyBorder="1" applyAlignment="1" applyProtection="1">
      <alignment vertical="center"/>
    </xf>
    <xf numFmtId="0" fontId="67" fillId="7" borderId="38" xfId="60" applyNumberFormat="1" applyFont="1" applyFill="1" applyBorder="1" applyAlignment="1" applyProtection="1">
      <alignment vertical="center"/>
    </xf>
    <xf numFmtId="0" fontId="67" fillId="7" borderId="35" xfId="60" applyNumberFormat="1" applyFont="1" applyFill="1" applyBorder="1" applyAlignment="1" applyProtection="1">
      <alignment horizontal="left" vertical="top"/>
    </xf>
    <xf numFmtId="0" fontId="67" fillId="7" borderId="38" xfId="60" applyNumberFormat="1" applyFont="1" applyFill="1" applyBorder="1" applyAlignment="1" applyProtection="1">
      <alignment horizontal="left" vertical="top"/>
    </xf>
    <xf numFmtId="0" fontId="60" fillId="0" borderId="0" xfId="43" applyFont="1" applyAlignment="1">
      <alignment horizontal="left" vertical="center"/>
    </xf>
    <xf numFmtId="167" fontId="45" fillId="0" borderId="43" xfId="62" applyNumberFormat="1" applyFont="1" applyBorder="1" applyAlignment="1">
      <alignment horizontal="left" vertical="center"/>
    </xf>
    <xf numFmtId="167" fontId="45" fillId="0" borderId="42" xfId="62" applyNumberFormat="1" applyFont="1" applyBorder="1" applyAlignment="1">
      <alignment horizontal="left" vertical="center"/>
    </xf>
    <xf numFmtId="167" fontId="45" fillId="0" borderId="44" xfId="62" applyNumberFormat="1" applyFont="1" applyBorder="1" applyAlignment="1">
      <alignment horizontal="left" vertical="center"/>
    </xf>
    <xf numFmtId="3" fontId="60" fillId="0" borderId="35" xfId="0" applyNumberFormat="1" applyFont="1" applyBorder="1" applyAlignment="1">
      <alignment horizontal="left"/>
    </xf>
    <xf numFmtId="3" fontId="60" fillId="0" borderId="40" xfId="0" applyNumberFormat="1" applyFont="1" applyBorder="1" applyAlignment="1">
      <alignment horizontal="left"/>
    </xf>
    <xf numFmtId="3" fontId="60" fillId="0" borderId="38" xfId="0" applyNumberFormat="1" applyFont="1" applyBorder="1" applyAlignment="1">
      <alignment horizontal="left"/>
    </xf>
    <xf numFmtId="0" fontId="45" fillId="0" borderId="2" xfId="0" applyFont="1" applyBorder="1" applyAlignment="1">
      <alignment horizontal="center"/>
    </xf>
    <xf numFmtId="0" fontId="45" fillId="0" borderId="17" xfId="0" applyFont="1" applyBorder="1" applyAlignment="1">
      <alignment horizontal="center"/>
    </xf>
    <xf numFmtId="38" fontId="53" fillId="0" borderId="19" xfId="60" applyNumberFormat="1" applyFont="1" applyFill="1" applyBorder="1" applyAlignment="1">
      <alignment horizontal="center"/>
    </xf>
    <xf numFmtId="38" fontId="53" fillId="0" borderId="20" xfId="60" applyNumberFormat="1" applyFont="1" applyFill="1" applyBorder="1" applyAlignment="1">
      <alignment horizontal="center"/>
    </xf>
    <xf numFmtId="38" fontId="53" fillId="0" borderId="21" xfId="60" applyNumberFormat="1" applyFont="1" applyFill="1" applyBorder="1" applyAlignment="1">
      <alignment horizontal="center"/>
    </xf>
    <xf numFmtId="0" fontId="42" fillId="0" borderId="0" xfId="43" applyFont="1" applyAlignment="1">
      <alignment horizontal="center" vertical="center"/>
    </xf>
    <xf numFmtId="0" fontId="43" fillId="0" borderId="11" xfId="66" applyFont="1" applyFill="1" applyBorder="1" applyAlignment="1">
      <alignment horizontal="center" vertical="center"/>
    </xf>
    <xf numFmtId="0" fontId="49" fillId="0" borderId="15" xfId="0" applyFont="1" applyFill="1" applyBorder="1" applyAlignment="1">
      <alignment vertical="center"/>
    </xf>
    <xf numFmtId="0" fontId="43" fillId="0" borderId="31" xfId="66" applyFont="1" applyFill="1" applyBorder="1" applyAlignment="1">
      <alignment horizontal="center" vertical="center"/>
    </xf>
    <xf numFmtId="0" fontId="49" fillId="0" borderId="27" xfId="0" applyFont="1" applyFill="1" applyBorder="1" applyAlignment="1">
      <alignment vertical="center"/>
    </xf>
    <xf numFmtId="0" fontId="49" fillId="0" borderId="28" xfId="0" applyFont="1" applyFill="1" applyBorder="1" applyAlignment="1">
      <alignment vertical="center"/>
    </xf>
    <xf numFmtId="0" fontId="49" fillId="0" borderId="19" xfId="0" applyFont="1" applyFill="1" applyBorder="1" applyAlignment="1">
      <alignment vertical="center"/>
    </xf>
    <xf numFmtId="0" fontId="49" fillId="0" borderId="20" xfId="0" applyFont="1" applyFill="1" applyBorder="1" applyAlignment="1">
      <alignment vertical="center"/>
    </xf>
    <xf numFmtId="0" fontId="49" fillId="0" borderId="21" xfId="0" applyFont="1" applyFill="1" applyBorder="1" applyAlignment="1">
      <alignment vertical="center"/>
    </xf>
    <xf numFmtId="0" fontId="43" fillId="0" borderId="24" xfId="66" applyFont="1" applyFill="1" applyBorder="1" applyAlignment="1">
      <alignment horizontal="center" vertical="center"/>
    </xf>
    <xf numFmtId="0" fontId="49" fillId="0" borderId="17" xfId="0" applyFont="1" applyFill="1" applyBorder="1" applyAlignment="1">
      <alignment vertical="center"/>
    </xf>
    <xf numFmtId="0" fontId="45" fillId="0" borderId="43" xfId="43" applyFont="1" applyBorder="1" applyAlignment="1">
      <alignment horizontal="left" vertical="center"/>
    </xf>
    <xf numFmtId="0" fontId="45" fillId="0" borderId="42" xfId="43" applyFont="1" applyBorder="1" applyAlignment="1">
      <alignment horizontal="left" vertical="center"/>
    </xf>
    <xf numFmtId="0" fontId="45" fillId="0" borderId="44" xfId="43" applyFont="1" applyBorder="1" applyAlignment="1">
      <alignment horizontal="left" vertical="center"/>
    </xf>
    <xf numFmtId="0" fontId="45" fillId="0" borderId="35" xfId="43" applyFont="1" applyBorder="1" applyAlignment="1">
      <alignment horizontal="left" vertical="center"/>
    </xf>
    <xf numFmtId="0" fontId="45" fillId="0" borderId="40" xfId="43" applyFont="1" applyBorder="1" applyAlignment="1">
      <alignment horizontal="left" vertical="center"/>
    </xf>
    <xf numFmtId="0" fontId="45" fillId="0" borderId="38" xfId="43" applyFont="1" applyBorder="1" applyAlignment="1">
      <alignment horizontal="left" vertical="center"/>
    </xf>
    <xf numFmtId="0" fontId="45" fillId="0" borderId="45" xfId="43" applyFont="1" applyFill="1" applyBorder="1" applyAlignment="1">
      <alignment horizontal="right" vertical="center"/>
    </xf>
    <xf numFmtId="0" fontId="45" fillId="0" borderId="26" xfId="43" applyFont="1" applyFill="1" applyBorder="1" applyAlignment="1">
      <alignment horizontal="right" vertical="center"/>
    </xf>
    <xf numFmtId="0" fontId="45" fillId="0" borderId="46" xfId="43" applyFont="1" applyFill="1" applyBorder="1" applyAlignment="1">
      <alignment horizontal="right" vertical="center"/>
    </xf>
    <xf numFmtId="0" fontId="60" fillId="0" borderId="0" xfId="43" applyFont="1" applyAlignment="1">
      <alignment horizontal="center" vertical="center"/>
    </xf>
    <xf numFmtId="0" fontId="57" fillId="7" borderId="35" xfId="60" applyNumberFormat="1" applyFont="1" applyFill="1" applyBorder="1" applyAlignment="1" applyProtection="1">
      <alignment horizontal="center" vertical="center"/>
    </xf>
    <xf numFmtId="0" fontId="57" fillId="7" borderId="38" xfId="60" applyNumberFormat="1" applyFont="1" applyFill="1" applyBorder="1" applyAlignment="1" applyProtection="1">
      <alignment horizontal="center" vertical="center"/>
    </xf>
    <xf numFmtId="38" fontId="70" fillId="7" borderId="35" xfId="60" applyNumberFormat="1" applyFont="1" applyFill="1" applyBorder="1" applyAlignment="1" applyProtection="1">
      <alignment horizontal="left" vertical="center"/>
    </xf>
    <xf numFmtId="38" fontId="50" fillId="7" borderId="35" xfId="60" applyNumberFormat="1" applyFont="1" applyFill="1" applyBorder="1" applyAlignment="1" applyProtection="1">
      <alignment horizontal="center" vertical="center"/>
    </xf>
    <xf numFmtId="38" fontId="60" fillId="7" borderId="35" xfId="60" applyNumberFormat="1" applyFont="1" applyFill="1" applyBorder="1" applyAlignment="1" applyProtection="1">
      <alignment horizontal="left" vertical="center"/>
    </xf>
    <xf numFmtId="38" fontId="60" fillId="7" borderId="38" xfId="60" applyNumberFormat="1" applyFont="1" applyFill="1" applyBorder="1" applyAlignment="1" applyProtection="1">
      <alignment horizontal="left" vertical="center"/>
    </xf>
    <xf numFmtId="3" fontId="60" fillId="0" borderId="35" xfId="0" applyNumberFormat="1" applyFont="1" applyBorder="1" applyAlignment="1">
      <alignment horizontal="left" vertical="center"/>
    </xf>
    <xf numFmtId="3" fontId="60" fillId="0" borderId="38" xfId="0" applyNumberFormat="1" applyFont="1" applyBorder="1" applyAlignment="1">
      <alignment horizontal="left" vertical="center"/>
    </xf>
    <xf numFmtId="38" fontId="70" fillId="7" borderId="35" xfId="60" applyNumberFormat="1" applyFont="1" applyFill="1" applyBorder="1" applyAlignment="1" applyProtection="1">
      <alignment horizontal="left"/>
    </xf>
    <xf numFmtId="38" fontId="70" fillId="7" borderId="38" xfId="60" applyNumberFormat="1" applyFont="1" applyFill="1" applyBorder="1" applyAlignment="1" applyProtection="1">
      <alignment horizontal="left"/>
    </xf>
    <xf numFmtId="3" fontId="60" fillId="0" borderId="35" xfId="0" applyNumberFormat="1" applyFont="1" applyBorder="1" applyAlignment="1">
      <alignment vertical="center"/>
    </xf>
    <xf numFmtId="3" fontId="60" fillId="0" borderId="38" xfId="0" applyNumberFormat="1" applyFont="1" applyBorder="1" applyAlignment="1">
      <alignment vertical="center"/>
    </xf>
    <xf numFmtId="38" fontId="70" fillId="7" borderId="38" xfId="60" applyNumberFormat="1" applyFont="1" applyFill="1" applyBorder="1" applyAlignment="1" applyProtection="1">
      <alignment horizontal="left" vertical="center"/>
    </xf>
    <xf numFmtId="3" fontId="42" fillId="0" borderId="35" xfId="0" applyNumberFormat="1" applyFont="1" applyFill="1" applyBorder="1" applyAlignment="1">
      <alignment horizontal="left" vertical="center"/>
    </xf>
    <xf numFmtId="3" fontId="42" fillId="0" borderId="38" xfId="0" applyNumberFormat="1" applyFont="1" applyFill="1" applyBorder="1" applyAlignment="1">
      <alignment horizontal="left" vertical="center"/>
    </xf>
    <xf numFmtId="3" fontId="60" fillId="0" borderId="35" xfId="0" applyNumberFormat="1" applyFont="1" applyFill="1" applyBorder="1" applyAlignment="1">
      <alignment vertical="center"/>
    </xf>
    <xf numFmtId="3" fontId="60" fillId="0" borderId="38" xfId="0" applyNumberFormat="1" applyFont="1" applyFill="1" applyBorder="1" applyAlignment="1">
      <alignment vertical="center"/>
    </xf>
    <xf numFmtId="0" fontId="42" fillId="0" borderId="35" xfId="0" applyFont="1" applyFill="1" applyBorder="1" applyAlignment="1">
      <alignment horizontal="center" vertical="center"/>
    </xf>
    <xf numFmtId="0" fontId="42" fillId="0" borderId="38" xfId="0" applyFont="1" applyFill="1" applyBorder="1" applyAlignment="1">
      <alignment horizontal="center" vertical="center"/>
    </xf>
    <xf numFmtId="0" fontId="68" fillId="7" borderId="35" xfId="60" applyNumberFormat="1" applyFont="1" applyFill="1" applyBorder="1" applyAlignment="1" applyProtection="1">
      <alignment horizontal="left" vertical="center"/>
    </xf>
    <xf numFmtId="0" fontId="68" fillId="7" borderId="38" xfId="60" applyNumberFormat="1" applyFont="1" applyFill="1" applyBorder="1" applyAlignment="1" applyProtection="1">
      <alignment horizontal="left" vertical="center"/>
    </xf>
    <xf numFmtId="0" fontId="60" fillId="0" borderId="35" xfId="0" applyFont="1" applyBorder="1" applyAlignment="1">
      <alignment horizontal="left" vertical="center"/>
    </xf>
    <xf numFmtId="38" fontId="50" fillId="7" borderId="38" xfId="60" applyNumberFormat="1" applyFont="1" applyFill="1" applyBorder="1" applyAlignment="1" applyProtection="1">
      <alignment horizontal="center" vertical="center"/>
    </xf>
    <xf numFmtId="0" fontId="42" fillId="0" borderId="35" xfId="0" applyFont="1" applyFill="1" applyBorder="1" applyAlignment="1">
      <alignment horizontal="left" vertical="center"/>
    </xf>
    <xf numFmtId="0" fontId="42" fillId="0" borderId="38" xfId="0" applyFont="1" applyFill="1" applyBorder="1" applyAlignment="1">
      <alignment horizontal="left" vertical="center"/>
    </xf>
    <xf numFmtId="0" fontId="60" fillId="0" borderId="35" xfId="0" applyFont="1" applyFill="1" applyBorder="1" applyAlignment="1">
      <alignment horizontal="left" vertical="center"/>
    </xf>
    <xf numFmtId="0" fontId="60" fillId="0" borderId="38" xfId="0" applyFont="1" applyFill="1" applyBorder="1" applyAlignment="1">
      <alignment horizontal="left" vertical="center"/>
    </xf>
    <xf numFmtId="3" fontId="68" fillId="0" borderId="41" xfId="0" applyNumberFormat="1" applyFont="1" applyFill="1" applyBorder="1" applyAlignment="1">
      <alignment horizontal="left" vertical="center"/>
    </xf>
    <xf numFmtId="3" fontId="68" fillId="0" borderId="39" xfId="0" applyNumberFormat="1" applyFont="1" applyFill="1" applyBorder="1" applyAlignment="1">
      <alignment horizontal="left" vertical="center"/>
    </xf>
    <xf numFmtId="0" fontId="60" fillId="0" borderId="35" xfId="0" applyFont="1" applyFill="1" applyBorder="1" applyAlignment="1">
      <alignment horizontal="left" vertical="center" wrapText="1"/>
    </xf>
    <xf numFmtId="0" fontId="60" fillId="0" borderId="38" xfId="0" applyFont="1" applyFill="1" applyBorder="1" applyAlignment="1">
      <alignment horizontal="left" vertical="center" wrapText="1"/>
    </xf>
    <xf numFmtId="0" fontId="67" fillId="0" borderId="35" xfId="0" applyFont="1" applyFill="1" applyBorder="1" applyAlignment="1">
      <alignment vertical="center"/>
    </xf>
    <xf numFmtId="0" fontId="67" fillId="0" borderId="38" xfId="0" applyFont="1" applyFill="1" applyBorder="1" applyAlignment="1">
      <alignment vertical="center"/>
    </xf>
    <xf numFmtId="0" fontId="67" fillId="7" borderId="35" xfId="60" applyNumberFormat="1" applyFont="1" applyFill="1" applyBorder="1" applyAlignment="1" applyProtection="1">
      <alignment vertical="center" wrapText="1"/>
    </xf>
    <xf numFmtId="0" fontId="67" fillId="7" borderId="38" xfId="60" applyNumberFormat="1" applyFont="1" applyFill="1" applyBorder="1" applyAlignment="1" applyProtection="1">
      <alignment vertical="center" wrapText="1"/>
    </xf>
    <xf numFmtId="0" fontId="68" fillId="7" borderId="35" xfId="60" applyNumberFormat="1" applyFont="1" applyFill="1" applyBorder="1" applyAlignment="1" applyProtection="1">
      <alignment horizontal="center" vertical="center"/>
    </xf>
    <xf numFmtId="0" fontId="68" fillId="7" borderId="38" xfId="60" applyNumberFormat="1" applyFont="1" applyFill="1" applyBorder="1" applyAlignment="1" applyProtection="1">
      <alignment horizontal="center" vertical="center"/>
    </xf>
    <xf numFmtId="0" fontId="67" fillId="0" borderId="35" xfId="0" applyFont="1" applyFill="1" applyBorder="1" applyAlignment="1">
      <alignment horizontal="left" vertical="top"/>
    </xf>
    <xf numFmtId="0" fontId="67" fillId="0" borderId="38" xfId="0" applyFont="1" applyFill="1" applyBorder="1" applyAlignment="1">
      <alignment horizontal="left" vertical="top"/>
    </xf>
    <xf numFmtId="0" fontId="67" fillId="7" borderId="35" xfId="60" applyNumberFormat="1" applyFont="1" applyFill="1" applyBorder="1" applyAlignment="1" applyProtection="1">
      <alignment vertical="center"/>
    </xf>
    <xf numFmtId="0" fontId="67" fillId="7" borderId="38" xfId="60" applyNumberFormat="1" applyFont="1" applyFill="1" applyBorder="1" applyAlignment="1" applyProtection="1">
      <alignment vertical="center"/>
    </xf>
    <xf numFmtId="0" fontId="68" fillId="7" borderId="35" xfId="60" applyNumberFormat="1" applyFont="1" applyFill="1" applyBorder="1" applyAlignment="1" applyProtection="1">
      <alignment vertical="center"/>
    </xf>
    <xf numFmtId="0" fontId="68" fillId="7" borderId="38" xfId="60" applyNumberFormat="1" applyFont="1" applyFill="1" applyBorder="1" applyAlignment="1" applyProtection="1">
      <alignment vertical="center"/>
    </xf>
    <xf numFmtId="0" fontId="67" fillId="7" borderId="35" xfId="60" applyNumberFormat="1" applyFont="1" applyFill="1" applyBorder="1" applyAlignment="1" applyProtection="1">
      <alignment horizontal="left" vertical="top" wrapText="1"/>
    </xf>
    <xf numFmtId="0" fontId="67" fillId="7" borderId="38" xfId="60" applyNumberFormat="1" applyFont="1" applyFill="1" applyBorder="1" applyAlignment="1" applyProtection="1">
      <alignment horizontal="left" vertical="top" wrapText="1"/>
    </xf>
    <xf numFmtId="0" fontId="55" fillId="7" borderId="35" xfId="60" applyNumberFormat="1" applyFont="1" applyFill="1" applyBorder="1" applyAlignment="1" applyProtection="1">
      <alignment horizontal="left" vertical="top"/>
    </xf>
    <xf numFmtId="0" fontId="55" fillId="7" borderId="38" xfId="60" applyNumberFormat="1" applyFont="1" applyFill="1" applyBorder="1" applyAlignment="1" applyProtection="1">
      <alignment horizontal="left" vertical="top"/>
    </xf>
    <xf numFmtId="0" fontId="67" fillId="7" borderId="35" xfId="60" applyNumberFormat="1" applyFont="1" applyFill="1" applyBorder="1" applyAlignment="1" applyProtection="1">
      <alignment horizontal="left" vertical="top"/>
    </xf>
    <xf numFmtId="0" fontId="67" fillId="7" borderId="38" xfId="60" applyNumberFormat="1" applyFont="1" applyFill="1" applyBorder="1" applyAlignment="1" applyProtection="1">
      <alignment horizontal="left" vertical="top"/>
    </xf>
    <xf numFmtId="0" fontId="68" fillId="0" borderId="35" xfId="0" applyFont="1" applyFill="1" applyBorder="1" applyAlignment="1">
      <alignment horizontal="left" vertical="top"/>
    </xf>
    <xf numFmtId="0" fontId="68" fillId="0" borderId="38" xfId="0" applyFont="1" applyFill="1" applyBorder="1" applyAlignment="1">
      <alignment horizontal="left" vertical="top"/>
    </xf>
    <xf numFmtId="0" fontId="55" fillId="0" borderId="35" xfId="0" applyFont="1" applyFill="1" applyBorder="1" applyAlignment="1">
      <alignment horizontal="left" vertical="top"/>
    </xf>
    <xf numFmtId="0" fontId="55" fillId="0" borderId="38" xfId="0" applyFont="1" applyFill="1" applyBorder="1" applyAlignment="1">
      <alignment horizontal="left" vertical="top"/>
    </xf>
    <xf numFmtId="38" fontId="43" fillId="7" borderId="35" xfId="60" applyNumberFormat="1" applyFont="1" applyFill="1" applyBorder="1" applyAlignment="1" applyProtection="1">
      <alignment horizontal="left"/>
    </xf>
    <xf numFmtId="38" fontId="43" fillId="7" borderId="38" xfId="60" applyNumberFormat="1" applyFont="1" applyFill="1" applyBorder="1" applyAlignment="1" applyProtection="1">
      <alignment horizontal="left"/>
    </xf>
    <xf numFmtId="0" fontId="42" fillId="0" borderId="35" xfId="0" applyFont="1" applyFill="1" applyBorder="1" applyAlignment="1">
      <alignment horizontal="left"/>
    </xf>
    <xf numFmtId="0" fontId="42" fillId="0" borderId="38" xfId="0" applyFont="1" applyFill="1" applyBorder="1" applyAlignment="1">
      <alignment horizontal="left"/>
    </xf>
    <xf numFmtId="38" fontId="57" fillId="0" borderId="35" xfId="60" applyNumberFormat="1" applyFont="1" applyFill="1" applyBorder="1" applyAlignment="1" applyProtection="1">
      <alignment horizontal="left"/>
    </xf>
    <xf numFmtId="38" fontId="57" fillId="0" borderId="38" xfId="60" applyNumberFormat="1" applyFont="1" applyFill="1" applyBorder="1" applyAlignment="1" applyProtection="1">
      <alignment horizontal="left"/>
    </xf>
    <xf numFmtId="0" fontId="57" fillId="0" borderId="24" xfId="0" applyFont="1" applyFill="1" applyBorder="1" applyAlignment="1">
      <alignment horizontal="center"/>
    </xf>
    <xf numFmtId="0" fontId="57" fillId="0" borderId="17" xfId="0" applyFont="1" applyFill="1" applyBorder="1" applyAlignment="1">
      <alignment horizontal="center"/>
    </xf>
    <xf numFmtId="38" fontId="44" fillId="7" borderId="43" xfId="60" applyNumberFormat="1" applyFont="1" applyFill="1" applyBorder="1" applyAlignment="1" applyProtection="1">
      <alignment horizontal="left"/>
    </xf>
    <xf numFmtId="38" fontId="44" fillId="7" borderId="44" xfId="60" applyNumberFormat="1" applyFont="1" applyFill="1" applyBorder="1" applyAlignment="1" applyProtection="1">
      <alignment horizontal="left"/>
    </xf>
    <xf numFmtId="38" fontId="57" fillId="0" borderId="35" xfId="60" applyNumberFormat="1" applyFont="1" applyFill="1" applyBorder="1" applyAlignment="1" applyProtection="1">
      <alignment horizontal="center"/>
    </xf>
    <xf numFmtId="38" fontId="57" fillId="0" borderId="38" xfId="60" applyNumberFormat="1" applyFont="1" applyFill="1" applyBorder="1" applyAlignment="1" applyProtection="1">
      <alignment horizontal="center"/>
    </xf>
    <xf numFmtId="3" fontId="57" fillId="0" borderId="41" xfId="0" applyNumberFormat="1" applyFont="1" applyFill="1" applyBorder="1" applyAlignment="1">
      <alignment horizontal="left" vertical="center"/>
    </xf>
    <xf numFmtId="3" fontId="57" fillId="0" borderId="39" xfId="0" applyNumberFormat="1" applyFont="1" applyFill="1" applyBorder="1" applyAlignment="1">
      <alignment horizontal="left" vertical="center"/>
    </xf>
    <xf numFmtId="0" fontId="43" fillId="0" borderId="35" xfId="0" applyFont="1" applyFill="1" applyBorder="1" applyAlignment="1">
      <alignment horizontal="left" vertical="center"/>
    </xf>
    <xf numFmtId="0" fontId="43" fillId="0" borderId="38" xfId="0" applyFont="1" applyFill="1" applyBorder="1" applyAlignment="1">
      <alignment horizontal="left" vertical="center"/>
    </xf>
    <xf numFmtId="0" fontId="57" fillId="7" borderId="35" xfId="60" applyNumberFormat="1" applyFont="1" applyFill="1" applyBorder="1" applyAlignment="1" applyProtection="1">
      <alignment horizontal="left" vertical="center"/>
    </xf>
    <xf numFmtId="0" fontId="57" fillId="7" borderId="38" xfId="60" applyNumberFormat="1" applyFont="1" applyFill="1" applyBorder="1" applyAlignment="1" applyProtection="1">
      <alignment horizontal="left" vertical="center"/>
    </xf>
    <xf numFmtId="38" fontId="57" fillId="0" borderId="35" xfId="60" applyNumberFormat="1" applyFont="1" applyFill="1" applyBorder="1" applyAlignment="1" applyProtection="1">
      <alignment horizontal="left" vertical="center"/>
    </xf>
    <xf numFmtId="38" fontId="57" fillId="0" borderId="38" xfId="60" applyNumberFormat="1" applyFont="1" applyFill="1" applyBorder="1" applyAlignment="1" applyProtection="1">
      <alignment horizontal="left" vertical="center"/>
    </xf>
    <xf numFmtId="3" fontId="45" fillId="0" borderId="41" xfId="0" applyNumberFormat="1" applyFont="1" applyFill="1" applyBorder="1" applyAlignment="1">
      <alignment horizontal="left" vertical="center"/>
    </xf>
    <xf numFmtId="3" fontId="45" fillId="0" borderId="39" xfId="0" applyNumberFormat="1" applyFont="1" applyFill="1" applyBorder="1" applyAlignment="1">
      <alignment horizontal="left" vertical="center"/>
    </xf>
    <xf numFmtId="0" fontId="45" fillId="0" borderId="37" xfId="0" applyFont="1" applyFill="1" applyBorder="1" applyAlignment="1">
      <alignment horizontal="left" vertical="center"/>
    </xf>
    <xf numFmtId="0" fontId="45" fillId="0" borderId="36" xfId="0" applyFont="1" applyFill="1" applyBorder="1" applyAlignment="1">
      <alignment horizontal="left" vertical="center"/>
    </xf>
    <xf numFmtId="0" fontId="45" fillId="0" borderId="35" xfId="0" applyFont="1" applyFill="1" applyBorder="1" applyAlignment="1">
      <alignment horizontal="left" vertical="center"/>
    </xf>
    <xf numFmtId="0" fontId="45" fillId="0" borderId="38" xfId="0" applyFont="1" applyFill="1" applyBorder="1" applyAlignment="1">
      <alignment horizontal="left" vertical="center"/>
    </xf>
    <xf numFmtId="38" fontId="57" fillId="7" borderId="35" xfId="60" applyNumberFormat="1" applyFont="1" applyFill="1" applyBorder="1" applyAlignment="1" applyProtection="1">
      <alignment horizontal="center"/>
    </xf>
    <xf numFmtId="38" fontId="57" fillId="7" borderId="38" xfId="60" applyNumberFormat="1" applyFont="1" applyFill="1" applyBorder="1" applyAlignment="1" applyProtection="1">
      <alignment horizontal="center"/>
    </xf>
    <xf numFmtId="3" fontId="45" fillId="0" borderId="35" xfId="0" applyNumberFormat="1" applyFont="1" applyFill="1" applyBorder="1" applyAlignment="1">
      <alignment horizontal="left" vertical="center"/>
    </xf>
    <xf numFmtId="3" fontId="45" fillId="0" borderId="38" xfId="0" applyNumberFormat="1" applyFont="1" applyFill="1" applyBorder="1" applyAlignment="1">
      <alignment horizontal="left" vertical="center"/>
    </xf>
    <xf numFmtId="38" fontId="45" fillId="7" borderId="35" xfId="60" applyNumberFormat="1" applyFont="1" applyFill="1" applyBorder="1" applyAlignment="1" applyProtection="1">
      <alignment horizontal="left" vertical="center"/>
    </xf>
    <xf numFmtId="38" fontId="45" fillId="7" borderId="38" xfId="60" applyNumberFormat="1" applyFont="1" applyFill="1" applyBorder="1" applyAlignment="1" applyProtection="1">
      <alignment horizontal="left" vertical="center"/>
    </xf>
    <xf numFmtId="0" fontId="43" fillId="0" borderId="35" xfId="0" applyFont="1" applyFill="1" applyBorder="1" applyAlignment="1">
      <alignment horizontal="center" vertical="center"/>
    </xf>
    <xf numFmtId="0" fontId="43" fillId="0" borderId="38" xfId="0" applyFont="1" applyFill="1" applyBorder="1" applyAlignment="1">
      <alignment horizontal="center" vertical="center"/>
    </xf>
    <xf numFmtId="3" fontId="43" fillId="0" borderId="41" xfId="0" applyNumberFormat="1" applyFont="1" applyFill="1" applyBorder="1" applyAlignment="1">
      <alignment horizontal="center" vertical="center"/>
    </xf>
    <xf numFmtId="3" fontId="43" fillId="0" borderId="39" xfId="0" applyNumberFormat="1" applyFont="1" applyFill="1" applyBorder="1" applyAlignment="1">
      <alignment horizontal="center" vertical="center"/>
    </xf>
    <xf numFmtId="38" fontId="55" fillId="7" borderId="35" xfId="60" applyNumberFormat="1" applyFont="1" applyFill="1" applyBorder="1" applyAlignment="1" applyProtection="1">
      <alignment horizontal="left" vertical="center"/>
    </xf>
    <xf numFmtId="38" fontId="55" fillId="7" borderId="38" xfId="60" applyNumberFormat="1" applyFont="1" applyFill="1" applyBorder="1" applyAlignment="1" applyProtection="1">
      <alignment horizontal="left" vertical="center"/>
    </xf>
    <xf numFmtId="38" fontId="57" fillId="7" borderId="35" xfId="60" applyNumberFormat="1" applyFont="1" applyFill="1" applyBorder="1" applyAlignment="1" applyProtection="1">
      <alignment horizontal="center" vertical="center"/>
    </xf>
    <xf numFmtId="38" fontId="57" fillId="7" borderId="38" xfId="60" applyNumberFormat="1" applyFont="1" applyFill="1" applyBorder="1" applyAlignment="1" applyProtection="1">
      <alignment horizontal="center" vertical="center"/>
    </xf>
    <xf numFmtId="3" fontId="43" fillId="0" borderId="41" xfId="0" applyNumberFormat="1" applyFont="1" applyFill="1" applyBorder="1" applyAlignment="1">
      <alignment horizontal="left" vertical="center"/>
    </xf>
    <xf numFmtId="3" fontId="43" fillId="0" borderId="39" xfId="0" applyNumberFormat="1" applyFont="1" applyFill="1" applyBorder="1" applyAlignment="1">
      <alignment horizontal="left" vertical="center"/>
    </xf>
    <xf numFmtId="0" fontId="55" fillId="0" borderId="35" xfId="0" applyFont="1" applyFill="1" applyBorder="1" applyAlignment="1">
      <alignment horizontal="left" vertical="center"/>
    </xf>
    <xf numFmtId="0" fontId="55" fillId="0" borderId="38" xfId="0" applyFont="1" applyFill="1" applyBorder="1" applyAlignment="1">
      <alignment horizontal="left" vertical="center"/>
    </xf>
    <xf numFmtId="3" fontId="55" fillId="0" borderId="35" xfId="0" applyNumberFormat="1" applyFont="1" applyFill="1" applyBorder="1" applyAlignment="1">
      <alignment horizontal="left" vertical="center"/>
    </xf>
    <xf numFmtId="3" fontId="55" fillId="0" borderId="38" xfId="0" applyNumberFormat="1" applyFont="1" applyFill="1" applyBorder="1" applyAlignment="1">
      <alignment horizontal="left" vertical="center"/>
    </xf>
    <xf numFmtId="0" fontId="57" fillId="0" borderId="35" xfId="0" applyFont="1" applyFill="1" applyBorder="1" applyAlignment="1">
      <alignment horizontal="left" vertical="center"/>
    </xf>
    <xf numFmtId="0" fontId="57" fillId="0" borderId="38" xfId="0" applyFont="1" applyFill="1" applyBorder="1" applyAlignment="1">
      <alignment horizontal="left" vertical="center"/>
    </xf>
    <xf numFmtId="3" fontId="57" fillId="0" borderId="35" xfId="0" applyNumberFormat="1" applyFont="1" applyFill="1" applyBorder="1" applyAlignment="1">
      <alignment horizontal="left" vertical="center"/>
    </xf>
    <xf numFmtId="3" fontId="57" fillId="0" borderId="38" xfId="0" applyNumberFormat="1" applyFont="1" applyFill="1" applyBorder="1" applyAlignment="1">
      <alignment horizontal="left" vertical="center"/>
    </xf>
    <xf numFmtId="3" fontId="58" fillId="0" borderId="43" xfId="0" applyNumberFormat="1" applyFont="1" applyFill="1" applyBorder="1" applyAlignment="1">
      <alignment horizontal="left" vertical="center"/>
    </xf>
    <xf numFmtId="3" fontId="58" fillId="0" borderId="44" xfId="0" applyNumberFormat="1" applyFont="1" applyFill="1" applyBorder="1" applyAlignment="1">
      <alignment horizontal="left" vertical="center"/>
    </xf>
    <xf numFmtId="0" fontId="55" fillId="0" borderId="35" xfId="0" applyFont="1" applyFill="1" applyBorder="1" applyAlignment="1">
      <alignment horizontal="center"/>
    </xf>
    <xf numFmtId="0" fontId="55" fillId="0" borderId="38" xfId="0" applyFont="1" applyFill="1" applyBorder="1" applyAlignment="1">
      <alignment horizontal="center"/>
    </xf>
    <xf numFmtId="0" fontId="55" fillId="0" borderId="37" xfId="0" applyFont="1" applyFill="1" applyBorder="1" applyAlignment="1">
      <alignment horizontal="center"/>
    </xf>
    <xf numFmtId="0" fontId="55" fillId="0" borderId="36" xfId="0" applyFont="1" applyFill="1" applyBorder="1" applyAlignment="1">
      <alignment horizontal="center"/>
    </xf>
    <xf numFmtId="0" fontId="57" fillId="0" borderId="43" xfId="0" applyFont="1" applyFill="1" applyBorder="1" applyAlignment="1">
      <alignment horizontal="left"/>
    </xf>
    <xf numFmtId="0" fontId="57" fillId="0" borderId="44" xfId="0" applyFont="1" applyFill="1" applyBorder="1" applyAlignment="1">
      <alignment horizontal="left"/>
    </xf>
    <xf numFmtId="0" fontId="58" fillId="0" borderId="43" xfId="0" applyFont="1" applyFill="1" applyBorder="1" applyAlignment="1">
      <alignment horizontal="left"/>
    </xf>
    <xf numFmtId="0" fontId="58" fillId="0" borderId="44" xfId="0" applyFont="1" applyFill="1" applyBorder="1" applyAlignment="1">
      <alignment horizontal="left"/>
    </xf>
    <xf numFmtId="0" fontId="58" fillId="0" borderId="35" xfId="0" applyFont="1" applyFill="1" applyBorder="1" applyAlignment="1">
      <alignment horizontal="left"/>
    </xf>
    <xf numFmtId="0" fontId="58" fillId="0" borderId="38" xfId="0" applyFont="1" applyFill="1" applyBorder="1" applyAlignment="1">
      <alignment horizontal="left"/>
    </xf>
    <xf numFmtId="0" fontId="57" fillId="0" borderId="37" xfId="0" applyFont="1" applyFill="1" applyBorder="1" applyAlignment="1">
      <alignment horizontal="left"/>
    </xf>
    <xf numFmtId="0" fontId="57" fillId="0" borderId="36" xfId="0" applyFont="1" applyFill="1" applyBorder="1" applyAlignment="1">
      <alignment horizontal="left"/>
    </xf>
    <xf numFmtId="0" fontId="46" fillId="0" borderId="48" xfId="0" applyFont="1" applyBorder="1" applyAlignment="1">
      <alignment horizontal="right" vertical="center"/>
    </xf>
    <xf numFmtId="0" fontId="46" fillId="0" borderId="47" xfId="0" applyFont="1" applyBorder="1" applyAlignment="1">
      <alignment horizontal="right" vertical="center"/>
    </xf>
    <xf numFmtId="0" fontId="46" fillId="0" borderId="49" xfId="0" applyFont="1" applyBorder="1" applyAlignment="1">
      <alignment horizontal="right" vertical="center"/>
    </xf>
    <xf numFmtId="0" fontId="43" fillId="0" borderId="34" xfId="0" applyFont="1" applyFill="1" applyBorder="1" applyAlignment="1">
      <alignment horizontal="center" vertical="center"/>
    </xf>
    <xf numFmtId="0" fontId="43" fillId="0" borderId="15" xfId="0" applyFont="1" applyFill="1" applyBorder="1" applyAlignment="1">
      <alignment horizontal="center" vertical="center"/>
    </xf>
    <xf numFmtId="0" fontId="57" fillId="0" borderId="7" xfId="0" applyFont="1" applyFill="1" applyBorder="1" applyAlignment="1">
      <alignment horizontal="center"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19" xfId="0" applyFont="1" applyFill="1" applyBorder="1" applyAlignment="1">
      <alignment horizontal="center" vertical="center"/>
    </xf>
    <xf numFmtId="0" fontId="57" fillId="0" borderId="21" xfId="0" applyFont="1" applyFill="1" applyBorder="1" applyAlignment="1">
      <alignment horizontal="center" vertical="center"/>
    </xf>
    <xf numFmtId="0" fontId="57" fillId="0" borderId="34" xfId="0" applyFont="1" applyFill="1" applyBorder="1" applyAlignment="1">
      <alignment horizontal="center" vertical="center"/>
    </xf>
    <xf numFmtId="0" fontId="57" fillId="0" borderId="15" xfId="0" applyFont="1" applyFill="1" applyBorder="1" applyAlignment="1">
      <alignment horizontal="center" vertical="center"/>
    </xf>
    <xf numFmtId="40" fontId="57" fillId="0" borderId="12" xfId="60" applyFont="1" applyFill="1" applyBorder="1" applyAlignment="1">
      <alignment horizontal="center" vertical="center"/>
    </xf>
    <xf numFmtId="40" fontId="57" fillId="0" borderId="15" xfId="60" applyFont="1" applyFill="1" applyBorder="1" applyAlignment="1">
      <alignment horizontal="center" vertical="center"/>
    </xf>
    <xf numFmtId="49" fontId="57" fillId="0" borderId="34" xfId="0" applyNumberFormat="1" applyFont="1" applyFill="1" applyBorder="1" applyAlignment="1">
      <alignment horizontal="center" vertical="center"/>
    </xf>
    <xf numFmtId="49" fontId="57" fillId="0" borderId="15" xfId="0" applyNumberFormat="1" applyFont="1" applyFill="1" applyBorder="1" applyAlignment="1">
      <alignment horizontal="center" vertical="center"/>
    </xf>
    <xf numFmtId="0" fontId="50" fillId="0" borderId="3" xfId="0" applyFont="1" applyBorder="1" applyAlignment="1">
      <alignment horizontal="center" vertical="center"/>
    </xf>
    <xf numFmtId="0" fontId="46" fillId="0" borderId="3" xfId="0" applyFont="1" applyBorder="1" applyAlignment="1">
      <alignment horizontal="left" vertical="center"/>
    </xf>
    <xf numFmtId="0" fontId="45" fillId="0" borderId="2" xfId="43" applyFont="1" applyBorder="1" applyAlignment="1">
      <alignment horizontal="center" vertical="center"/>
    </xf>
    <xf numFmtId="0" fontId="45" fillId="0" borderId="20" xfId="43" applyFont="1" applyBorder="1" applyAlignment="1">
      <alignment horizontal="center" vertical="center"/>
    </xf>
    <xf numFmtId="0" fontId="45" fillId="0" borderId="24" xfId="43" applyFont="1" applyBorder="1" applyAlignment="1">
      <alignment horizontal="center" vertical="center"/>
    </xf>
    <xf numFmtId="0" fontId="45" fillId="0" borderId="17" xfId="43" applyFont="1" applyBorder="1" applyAlignment="1">
      <alignment horizontal="center" vertical="center"/>
    </xf>
    <xf numFmtId="0" fontId="48" fillId="0" borderId="24" xfId="43" applyFont="1" applyBorder="1" applyAlignment="1">
      <alignment horizontal="center" vertical="center"/>
    </xf>
    <xf numFmtId="0" fontId="48" fillId="0" borderId="2" xfId="43" applyFont="1" applyBorder="1" applyAlignment="1">
      <alignment horizontal="center" vertical="center"/>
    </xf>
    <xf numFmtId="0" fontId="48" fillId="0" borderId="17" xfId="43" applyFont="1" applyBorder="1" applyAlignment="1">
      <alignment horizontal="center" vertical="center"/>
    </xf>
    <xf numFmtId="0" fontId="45" fillId="0" borderId="24" xfId="43" applyFont="1" applyBorder="1" applyAlignment="1">
      <alignment horizontal="left" vertical="center"/>
    </xf>
    <xf numFmtId="0" fontId="45" fillId="0" borderId="2" xfId="43" applyFont="1" applyBorder="1" applyAlignment="1">
      <alignment horizontal="left" vertical="center"/>
    </xf>
    <xf numFmtId="0" fontId="45" fillId="0" borderId="19" xfId="43" applyFont="1" applyBorder="1" applyAlignment="1">
      <alignment horizontal="left" vertical="center"/>
    </xf>
    <xf numFmtId="0" fontId="45" fillId="0" borderId="20" xfId="43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 wrapText="1"/>
    </xf>
    <xf numFmtId="0" fontId="43" fillId="0" borderId="11" xfId="43" applyFont="1" applyBorder="1" applyAlignment="1">
      <alignment horizontal="center" vertical="center"/>
    </xf>
    <xf numFmtId="0" fontId="43" fillId="0" borderId="15" xfId="43" applyFont="1" applyBorder="1" applyAlignment="1">
      <alignment horizontal="center" vertical="center"/>
    </xf>
    <xf numFmtId="0" fontId="43" fillId="0" borderId="31" xfId="43" applyFont="1" applyBorder="1" applyAlignment="1">
      <alignment horizontal="center" vertical="center"/>
    </xf>
    <xf numFmtId="0" fontId="43" fillId="0" borderId="28" xfId="43" applyFont="1" applyBorder="1" applyAlignment="1">
      <alignment horizontal="center" vertical="center"/>
    </xf>
    <xf numFmtId="0" fontId="43" fillId="0" borderId="19" xfId="43" applyFont="1" applyBorder="1" applyAlignment="1">
      <alignment horizontal="center" vertical="center"/>
    </xf>
    <xf numFmtId="0" fontId="43" fillId="0" borderId="21" xfId="43" applyFont="1" applyBorder="1" applyAlignment="1">
      <alignment horizontal="center" vertical="center"/>
    </xf>
    <xf numFmtId="0" fontId="43" fillId="0" borderId="3" xfId="43" applyFont="1" applyBorder="1" applyAlignment="1">
      <alignment horizontal="center" vertical="center"/>
    </xf>
    <xf numFmtId="40" fontId="45" fillId="0" borderId="24" xfId="60" applyFont="1" applyBorder="1" applyAlignment="1">
      <alignment horizontal="center" vertical="center"/>
    </xf>
    <xf numFmtId="40" fontId="45" fillId="0" borderId="17" xfId="60" applyFont="1" applyBorder="1" applyAlignment="1">
      <alignment horizontal="center" vertical="center"/>
    </xf>
    <xf numFmtId="40" fontId="45" fillId="0" borderId="24" xfId="43" applyNumberFormat="1" applyFont="1" applyBorder="1" applyAlignment="1">
      <alignment horizontal="center" vertical="center"/>
    </xf>
    <xf numFmtId="40" fontId="35" fillId="7" borderId="50" xfId="60" applyFont="1" applyFill="1" applyBorder="1" applyAlignment="1">
      <alignment horizontal="center"/>
    </xf>
    <xf numFmtId="40" fontId="35" fillId="7" borderId="1" xfId="60" applyFont="1" applyFill="1" applyBorder="1" applyAlignment="1">
      <alignment horizontal="center"/>
    </xf>
    <xf numFmtId="0" fontId="26" fillId="7" borderId="50" xfId="68" applyFont="1" applyFill="1" applyBorder="1" applyAlignment="1">
      <alignment horizontal="center"/>
    </xf>
    <xf numFmtId="0" fontId="26" fillId="7" borderId="51" xfId="68" applyFont="1" applyFill="1" applyBorder="1" applyAlignment="1">
      <alignment horizontal="center"/>
    </xf>
    <xf numFmtId="40" fontId="61" fillId="0" borderId="7" xfId="60" applyFont="1" applyBorder="1" applyAlignment="1">
      <alignment horizontal="left"/>
    </xf>
    <xf numFmtId="40" fontId="61" fillId="0" borderId="0" xfId="60" applyFont="1" applyBorder="1" applyAlignment="1">
      <alignment horizontal="left"/>
    </xf>
    <xf numFmtId="40" fontId="3" fillId="0" borderId="0" xfId="60" applyFont="1" applyBorder="1" applyAlignment="1">
      <alignment vertical="center"/>
    </xf>
    <xf numFmtId="40" fontId="9" fillId="0" borderId="7" xfId="60" applyFont="1" applyBorder="1" applyAlignment="1">
      <alignment horizontal="center"/>
    </xf>
    <xf numFmtId="40" fontId="9" fillId="0" borderId="0" xfId="60" applyFont="1" applyBorder="1" applyAlignment="1">
      <alignment horizontal="center"/>
    </xf>
    <xf numFmtId="40" fontId="9" fillId="0" borderId="8" xfId="60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63" fillId="0" borderId="0" xfId="0" applyFont="1" applyBorder="1" applyAlignment="1">
      <alignment horizontal="center"/>
    </xf>
    <xf numFmtId="0" fontId="64" fillId="0" borderId="0" xfId="0" applyFont="1" applyBorder="1" applyAlignment="1">
      <alignment horizontal="center"/>
    </xf>
    <xf numFmtId="0" fontId="71" fillId="0" borderId="38" xfId="0" applyFont="1" applyBorder="1" applyAlignment="1"/>
    <xf numFmtId="0" fontId="72" fillId="0" borderId="38" xfId="0" applyFont="1" applyBorder="1" applyAlignment="1"/>
    <xf numFmtId="0" fontId="46" fillId="0" borderId="24" xfId="0" applyFont="1" applyBorder="1" applyAlignment="1">
      <alignment horizontal="left" vertical="center"/>
    </xf>
  </cellXfs>
  <cellStyles count="74">
    <cellStyle name=",;F'KOIT[[WAAHK" xfId="1" xr:uid="{00000000-0005-0000-0000-000000000000}"/>
    <cellStyle name="?? [0]_PERSONAL" xfId="2" xr:uid="{00000000-0005-0000-0000-000001000000}"/>
    <cellStyle name="???? [0.00]_????" xfId="3" xr:uid="{00000000-0005-0000-0000-000002000000}"/>
    <cellStyle name="??????[0]_PERSONAL" xfId="4" xr:uid="{00000000-0005-0000-0000-000003000000}"/>
    <cellStyle name="??????PERSONAL" xfId="5" xr:uid="{00000000-0005-0000-0000-000004000000}"/>
    <cellStyle name="?????[0]_PERSONAL" xfId="6" xr:uid="{00000000-0005-0000-0000-000005000000}"/>
    <cellStyle name="?????PERSONAL" xfId="7" xr:uid="{00000000-0005-0000-0000-000006000000}"/>
    <cellStyle name="????_????" xfId="8" xr:uid="{00000000-0005-0000-0000-000007000000}"/>
    <cellStyle name="???[0]_PERSONAL" xfId="9" xr:uid="{00000000-0005-0000-0000-000008000000}"/>
    <cellStyle name="???_PERSONAL" xfId="10" xr:uid="{00000000-0005-0000-0000-000009000000}"/>
    <cellStyle name="??_??" xfId="11" xr:uid="{00000000-0005-0000-0000-00000A000000}"/>
    <cellStyle name="?@??laroux" xfId="12" xr:uid="{00000000-0005-0000-0000-00000B000000}"/>
    <cellStyle name="=C:\WINDOWS\SYSTEM32\COMMAND.COM" xfId="13" xr:uid="{00000000-0005-0000-0000-00000C000000}"/>
    <cellStyle name="Calc Currency (0)" xfId="14" xr:uid="{00000000-0005-0000-0000-00000D000000}"/>
    <cellStyle name="Calc Currency (2)" xfId="15" xr:uid="{00000000-0005-0000-0000-00000E000000}"/>
    <cellStyle name="Calc Percent (0)" xfId="16" xr:uid="{00000000-0005-0000-0000-00000F000000}"/>
    <cellStyle name="Calc Percent (1)" xfId="17" xr:uid="{00000000-0005-0000-0000-000010000000}"/>
    <cellStyle name="Calc Percent (2)" xfId="18" xr:uid="{00000000-0005-0000-0000-000011000000}"/>
    <cellStyle name="Calc Units (0)" xfId="19" xr:uid="{00000000-0005-0000-0000-000012000000}"/>
    <cellStyle name="Calc Units (1)" xfId="20" xr:uid="{00000000-0005-0000-0000-000013000000}"/>
    <cellStyle name="Calc Units (2)" xfId="21" xr:uid="{00000000-0005-0000-0000-000014000000}"/>
    <cellStyle name="Comma [00]" xfId="22" xr:uid="{00000000-0005-0000-0000-000015000000}"/>
    <cellStyle name="Comma_50-8355เฉพาะปัว" xfId="23" xr:uid="{00000000-0005-0000-0000-000016000000}"/>
    <cellStyle name="Comma_แบบตารางใหม่" xfId="24" xr:uid="{00000000-0005-0000-0000-000017000000}"/>
    <cellStyle name="Currency [00]" xfId="25" xr:uid="{00000000-0005-0000-0000-000018000000}"/>
    <cellStyle name="Date Short" xfId="26" xr:uid="{00000000-0005-0000-0000-000019000000}"/>
    <cellStyle name="Enter Currency (0)" xfId="27" xr:uid="{00000000-0005-0000-0000-00001A000000}"/>
    <cellStyle name="Enter Currency (2)" xfId="28" xr:uid="{00000000-0005-0000-0000-00001B000000}"/>
    <cellStyle name="Enter Units (0)" xfId="29" xr:uid="{00000000-0005-0000-0000-00001C000000}"/>
    <cellStyle name="Enter Units (1)" xfId="30" xr:uid="{00000000-0005-0000-0000-00001D000000}"/>
    <cellStyle name="Enter Units (2)" xfId="31" xr:uid="{00000000-0005-0000-0000-00001E000000}"/>
    <cellStyle name="Grey" xfId="32" xr:uid="{00000000-0005-0000-0000-00001F000000}"/>
    <cellStyle name="Header1" xfId="33" xr:uid="{00000000-0005-0000-0000-000020000000}"/>
    <cellStyle name="Header2" xfId="34" xr:uid="{00000000-0005-0000-0000-000021000000}"/>
    <cellStyle name="Input [yellow]" xfId="35" xr:uid="{00000000-0005-0000-0000-000022000000}"/>
    <cellStyle name="Link Currency (0)" xfId="36" xr:uid="{00000000-0005-0000-0000-000023000000}"/>
    <cellStyle name="Link Currency (2)" xfId="37" xr:uid="{00000000-0005-0000-0000-000024000000}"/>
    <cellStyle name="Link Units (0)" xfId="38" xr:uid="{00000000-0005-0000-0000-000025000000}"/>
    <cellStyle name="Link Units (1)" xfId="39" xr:uid="{00000000-0005-0000-0000-000026000000}"/>
    <cellStyle name="Link Units (2)" xfId="40" xr:uid="{00000000-0005-0000-0000-000027000000}"/>
    <cellStyle name="Normal - Style1" xfId="41" xr:uid="{00000000-0005-0000-0000-000028000000}"/>
    <cellStyle name="Normal_50-10127อุดรธานี" xfId="42" xr:uid="{00000000-0005-0000-0000-000029000000}"/>
    <cellStyle name="Normal_แบบตารางใหม่" xfId="43" xr:uid="{00000000-0005-0000-0000-00002A000000}"/>
    <cellStyle name="Normal_ใบสรุปราคา (2)" xfId="44" xr:uid="{00000000-0005-0000-0000-00002B000000}"/>
    <cellStyle name="ParaBirimi [0]_RESULTS" xfId="45" xr:uid="{00000000-0005-0000-0000-00002C000000}"/>
    <cellStyle name="ParaBirimi_RESULTS" xfId="46" xr:uid="{00000000-0005-0000-0000-00002D000000}"/>
    <cellStyle name="Percent [0]" xfId="47" xr:uid="{00000000-0005-0000-0000-00002E000000}"/>
    <cellStyle name="Percent [00]" xfId="48" xr:uid="{00000000-0005-0000-0000-00002F000000}"/>
    <cellStyle name="Percent [2]" xfId="49" xr:uid="{00000000-0005-0000-0000-000030000000}"/>
    <cellStyle name="PrePop Currency (0)" xfId="50" xr:uid="{00000000-0005-0000-0000-000031000000}"/>
    <cellStyle name="PrePop Currency (2)" xfId="51" xr:uid="{00000000-0005-0000-0000-000032000000}"/>
    <cellStyle name="PrePop Units (0)" xfId="52" xr:uid="{00000000-0005-0000-0000-000033000000}"/>
    <cellStyle name="PrePop Units (1)" xfId="53" xr:uid="{00000000-0005-0000-0000-000034000000}"/>
    <cellStyle name="PrePop Units (2)" xfId="54" xr:uid="{00000000-0005-0000-0000-000035000000}"/>
    <cellStyle name="Text Indent A" xfId="55" xr:uid="{00000000-0005-0000-0000-000036000000}"/>
    <cellStyle name="Text Indent B" xfId="56" xr:uid="{00000000-0005-0000-0000-000037000000}"/>
    <cellStyle name="Text Indent C" xfId="57" xr:uid="{00000000-0005-0000-0000-000038000000}"/>
    <cellStyle name="Virg? [0]_RESULTS" xfId="58" xr:uid="{00000000-0005-0000-0000-000039000000}"/>
    <cellStyle name="Virg?_RESULTS" xfId="59" xr:uid="{00000000-0005-0000-0000-00003A000000}"/>
    <cellStyle name="เครื่องหมายจุลภาค 15" xfId="73" xr:uid="{00000000-0005-0000-0000-00003C000000}"/>
    <cellStyle name="เครื่องหมายจุลภาค 2" xfId="61" xr:uid="{00000000-0005-0000-0000-00003D000000}"/>
    <cellStyle name="เครื่องหมายจุลภาค 3" xfId="69" xr:uid="{00000000-0005-0000-0000-00003E000000}"/>
    <cellStyle name="เครื่องหมายจุลภาค_4580&amp;87-7-46" xfId="62" xr:uid="{00000000-0005-0000-0000-00003F000000}"/>
    <cellStyle name="เชื่อมโยงหลายมิติ_10091" xfId="63" xr:uid="{00000000-0005-0000-0000-000040000000}"/>
    <cellStyle name="เปอร์เซ็นต์" xfId="72" builtinId="5"/>
    <cellStyle name="เปอร์เซ็นต์ 2" xfId="71" xr:uid="{00000000-0005-0000-0000-000049000000}"/>
    <cellStyle name="จุลภาค" xfId="60" builtinId="3"/>
    <cellStyle name="ตามการเชื่อมโยงหลายมิติ_10091" xfId="64" xr:uid="{00000000-0005-0000-0000-000041000000}"/>
    <cellStyle name="ปกติ" xfId="0" builtinId="0"/>
    <cellStyle name="ปกติ 2" xfId="65" xr:uid="{00000000-0005-0000-0000-000043000000}"/>
    <cellStyle name="ปกติ 3" xfId="70" xr:uid="{00000000-0005-0000-0000-000044000000}"/>
    <cellStyle name="ปกติ_4580&amp;87-7-46" xfId="66" xr:uid="{00000000-0005-0000-0000-000045000000}"/>
    <cellStyle name="ปกติ_50-8732  ฟอร์มตารางใหม่" xfId="67" xr:uid="{00000000-0005-0000-0000-000046000000}"/>
    <cellStyle name="ปกติ_คำนวณค่าเฉลี่ย Factor-F_6% 2" xfId="68" xr:uid="{00000000-0005-0000-0000-00004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14</xdr:row>
      <xdr:rowOff>0</xdr:rowOff>
    </xdr:from>
    <xdr:to>
      <xdr:col>1</xdr:col>
      <xdr:colOff>57150</xdr:colOff>
      <xdr:row>14</xdr:row>
      <xdr:rowOff>0</xdr:rowOff>
    </xdr:to>
    <xdr:sp macro="" textlink="">
      <xdr:nvSpPr>
        <xdr:cNvPr id="24891" name="Rectangle 1">
          <a:extLst>
            <a:ext uri="{FF2B5EF4-FFF2-40B4-BE49-F238E27FC236}">
              <a16:creationId xmlns:a16="http://schemas.microsoft.com/office/drawing/2014/main" id="{00000000-0008-0000-0100-00003B610000}"/>
            </a:ext>
          </a:extLst>
        </xdr:cNvPr>
        <xdr:cNvSpPr>
          <a:spLocks noChangeArrowheads="1"/>
        </xdr:cNvSpPr>
      </xdr:nvSpPr>
      <xdr:spPr bwMode="auto">
        <a:xfrm>
          <a:off x="981075" y="42291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180975</xdr:colOff>
      <xdr:row>20</xdr:row>
      <xdr:rowOff>114300</xdr:rowOff>
    </xdr:from>
    <xdr:to>
      <xdr:col>0</xdr:col>
      <xdr:colOff>285750</xdr:colOff>
      <xdr:row>20</xdr:row>
      <xdr:rowOff>228600</xdr:rowOff>
    </xdr:to>
    <xdr:sp macro="" textlink="">
      <xdr:nvSpPr>
        <xdr:cNvPr id="24892" name="Rectangle 11">
          <a:extLst>
            <a:ext uri="{FF2B5EF4-FFF2-40B4-BE49-F238E27FC236}">
              <a16:creationId xmlns:a16="http://schemas.microsoft.com/office/drawing/2014/main" id="{00000000-0008-0000-0100-00003C610000}"/>
            </a:ext>
          </a:extLst>
        </xdr:cNvPr>
        <xdr:cNvSpPr>
          <a:spLocks noChangeArrowheads="1"/>
        </xdr:cNvSpPr>
      </xdr:nvSpPr>
      <xdr:spPr bwMode="auto">
        <a:xfrm>
          <a:off x="704850" y="619125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20</xdr:row>
      <xdr:rowOff>66675</xdr:rowOff>
    </xdr:from>
    <xdr:to>
      <xdr:col>0</xdr:col>
      <xdr:colOff>257175</xdr:colOff>
      <xdr:row>20</xdr:row>
      <xdr:rowOff>180975</xdr:rowOff>
    </xdr:to>
    <xdr:sp macro="" textlink="">
      <xdr:nvSpPr>
        <xdr:cNvPr id="24498" name="Rectangle 2">
          <a:extLst>
            <a:ext uri="{FF2B5EF4-FFF2-40B4-BE49-F238E27FC236}">
              <a16:creationId xmlns:a16="http://schemas.microsoft.com/office/drawing/2014/main" id="{00000000-0008-0000-0200-0000B25F0000}"/>
            </a:ext>
          </a:extLst>
        </xdr:cNvPr>
        <xdr:cNvSpPr>
          <a:spLocks noChangeArrowheads="1"/>
        </xdr:cNvSpPr>
      </xdr:nvSpPr>
      <xdr:spPr bwMode="auto">
        <a:xfrm>
          <a:off x="152400" y="563880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152400</xdr:colOff>
      <xdr:row>21</xdr:row>
      <xdr:rowOff>57150</xdr:rowOff>
    </xdr:from>
    <xdr:to>
      <xdr:col>0</xdr:col>
      <xdr:colOff>257175</xdr:colOff>
      <xdr:row>21</xdr:row>
      <xdr:rowOff>171450</xdr:rowOff>
    </xdr:to>
    <xdr:sp macro="" textlink="">
      <xdr:nvSpPr>
        <xdr:cNvPr id="24499" name="Rectangle 2">
          <a:extLst>
            <a:ext uri="{FF2B5EF4-FFF2-40B4-BE49-F238E27FC236}">
              <a16:creationId xmlns:a16="http://schemas.microsoft.com/office/drawing/2014/main" id="{00000000-0008-0000-0200-0000B35F0000}"/>
            </a:ext>
          </a:extLst>
        </xdr:cNvPr>
        <xdr:cNvSpPr>
          <a:spLocks noChangeArrowheads="1"/>
        </xdr:cNvSpPr>
      </xdr:nvSpPr>
      <xdr:spPr bwMode="auto">
        <a:xfrm>
          <a:off x="152400" y="590550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11" name="AutoShape 7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13" name="AutoShape 9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laya2\d_salaya2\WINDOWS\TEMP\Cost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&#3648;&#3626;&#3609;&#3629;&#3619;&#3634;&#3588;&#3634;-%20(&#3626;&#3641;&#3605;&#3619;)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ศูนย์การแพทย์"/>
      <sheetName val="หอพักผู้ป่วย"/>
      <sheetName val="อาคารบริการ"/>
      <sheetName val="สรศป"/>
      <sheetName val="Cost2"/>
      <sheetName val="FR"/>
      <sheetName val="Sheet1"/>
      <sheetName val="วัดใต้"/>
      <sheetName val="산근"/>
      <sheetName val="#REF"/>
      <sheetName val="封面 "/>
      <sheetName val="粉刷"/>
      <sheetName val="裝修"/>
      <sheetName val="風管工程"/>
      <sheetName val="合約價"/>
      <sheetName val="ราคาต่อหน่วย2-9"/>
      <sheetName val="_x0000__x0000__x0000__x0000__x0000_@_x001c__x0014__x0000__x0000__x0000__x0000__x0000__x0002__x0011__x0014__x0000__x0000__x0000__x0000__x0000_ñCe?_x0001__x0000__x0000__x0000_0_x0000_"/>
      <sheetName val=""/>
      <sheetName val="รวมราคาทั้งสิ้น"/>
      <sheetName val="????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"/>
      <sheetName val="BankofThailand"/>
      <sheetName val="TAC"/>
      <sheetName val="รามไทย"/>
      <sheetName val="FORM"/>
      <sheetName val="Quote"/>
      <sheetName val="ตามลูกค้าต้องการ"/>
      <sheetName val="ราคาหนังแท้-เทียม"/>
      <sheetName val="สรุป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7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O72"/>
  <sheetViews>
    <sheetView showGridLines="0" tabSelected="1" view="pageBreakPreview" topLeftCell="A16" zoomScaleSheetLayoutView="100" workbookViewId="0">
      <selection activeCell="O20" sqref="O20"/>
    </sheetView>
  </sheetViews>
  <sheetFormatPr defaultColWidth="9.1640625" defaultRowHeight="15.75"/>
  <cols>
    <col min="1" max="1" width="8" style="75" customWidth="1"/>
    <col min="2" max="2" width="16.6640625" style="75" customWidth="1"/>
    <col min="3" max="3" width="22.6640625" style="75" customWidth="1"/>
    <col min="4" max="4" width="15.83203125" style="75" customWidth="1"/>
    <col min="5" max="5" width="14.5" style="75" customWidth="1"/>
    <col min="6" max="6" width="16.6640625" style="75" customWidth="1"/>
    <col min="7" max="7" width="13.6640625" style="75" customWidth="1"/>
    <col min="8" max="8" width="7.83203125" style="75" customWidth="1"/>
    <col min="9" max="9" width="16" style="75" customWidth="1"/>
    <col min="10" max="10" width="15.33203125" style="75" customWidth="1"/>
    <col min="11" max="11" width="20.5" style="75" customWidth="1"/>
    <col min="12" max="12" width="14" style="75" customWidth="1"/>
    <col min="13" max="13" width="15.5" style="322" customWidth="1"/>
    <col min="14" max="16384" width="9.1640625" style="75"/>
  </cols>
  <sheetData>
    <row r="1" spans="1:14" ht="36" customHeight="1">
      <c r="A1" s="397" t="s">
        <v>0</v>
      </c>
      <c r="B1" s="397"/>
      <c r="C1" s="397"/>
      <c r="D1" s="397"/>
      <c r="E1" s="397"/>
      <c r="F1" s="397"/>
      <c r="G1" s="397"/>
      <c r="H1" s="397"/>
      <c r="I1" s="397"/>
      <c r="K1" s="76" t="s">
        <v>1</v>
      </c>
    </row>
    <row r="2" spans="1:14" ht="18.75">
      <c r="A2" s="408" t="str">
        <f>ปร5!A3</f>
        <v>ชื่อโครงการ/งานปรับปรุงอาคารภายในมหาวิทยาลัยราชภัฏลำปาง</v>
      </c>
      <c r="B2" s="409"/>
      <c r="C2" s="409"/>
      <c r="D2" s="409"/>
      <c r="E2" s="409"/>
      <c r="F2" s="409"/>
      <c r="G2" s="409"/>
      <c r="H2" s="409"/>
      <c r="I2" s="410"/>
    </row>
    <row r="3" spans="1:14" ht="18.75">
      <c r="A3" s="408" t="str">
        <f>ปร5!A4</f>
        <v>สถานที่ก่อสร้าง   ภายในบริเวณมหาวิทยาลัยราชภัฏลำปาง         แบบเลขที่</v>
      </c>
      <c r="B3" s="409"/>
      <c r="C3" s="409"/>
      <c r="D3" s="409"/>
      <c r="E3" s="409"/>
      <c r="F3" s="409"/>
      <c r="G3" s="409"/>
      <c r="H3" s="409"/>
      <c r="I3" s="410"/>
    </row>
    <row r="4" spans="1:14" ht="18.75">
      <c r="A4" s="408" t="str">
        <f>ปร5!A5</f>
        <v>หน่วยงานเจ้าของโครงการ/งานก่อสร้าง   มหาวิทยาลัยราชภัฏลำปาง</v>
      </c>
      <c r="B4" s="409"/>
      <c r="C4" s="409"/>
      <c r="D4" s="409"/>
      <c r="E4" s="409"/>
      <c r="F4" s="409"/>
      <c r="G4" s="409"/>
      <c r="H4" s="409"/>
      <c r="I4" s="410"/>
    </row>
    <row r="5" spans="1:14" ht="18.75">
      <c r="A5" s="408" t="s">
        <v>2</v>
      </c>
      <c r="B5" s="409"/>
      <c r="C5" s="409"/>
      <c r="D5" s="409"/>
      <c r="E5" s="409"/>
      <c r="F5" s="409"/>
      <c r="G5" s="409"/>
      <c r="H5" s="409"/>
      <c r="I5" s="410"/>
    </row>
    <row r="6" spans="1:14" ht="18.75">
      <c r="A6" s="411" t="str">
        <f>ปร5!A6</f>
        <v xml:space="preserve">คำนวณราคากลางโดย   งานอาคารสถานที่     เมื่อวันที่ </v>
      </c>
      <c r="B6" s="412"/>
      <c r="C6" s="412"/>
      <c r="D6" s="412"/>
      <c r="E6" s="412"/>
      <c r="F6" s="412"/>
      <c r="G6" s="412"/>
      <c r="H6" s="412"/>
      <c r="I6" s="413"/>
    </row>
    <row r="7" spans="1:14" ht="18.75">
      <c r="A7" s="414" t="s">
        <v>3</v>
      </c>
      <c r="B7" s="415"/>
      <c r="C7" s="415"/>
      <c r="D7" s="415"/>
      <c r="E7" s="415"/>
      <c r="F7" s="415"/>
      <c r="G7" s="415"/>
      <c r="H7" s="415"/>
      <c r="I7" s="416"/>
    </row>
    <row r="8" spans="1:14" ht="18.75">
      <c r="A8" s="77" t="s">
        <v>4</v>
      </c>
      <c r="B8" s="78"/>
      <c r="C8" s="79"/>
      <c r="D8" s="80"/>
      <c r="E8" s="81"/>
      <c r="F8" s="81"/>
      <c r="G8" s="82"/>
      <c r="H8" s="83"/>
      <c r="I8" s="84"/>
    </row>
    <row r="9" spans="1:14" ht="18.75">
      <c r="A9" s="85" t="s">
        <v>5</v>
      </c>
      <c r="B9" s="86"/>
      <c r="C9" s="87"/>
      <c r="D9" s="88"/>
      <c r="E9" s="89"/>
      <c r="F9" s="89"/>
      <c r="G9" s="89"/>
      <c r="H9" s="88"/>
      <c r="I9" s="90"/>
      <c r="J9" s="91"/>
      <c r="K9" s="91"/>
      <c r="L9" s="91"/>
      <c r="M9" s="320"/>
      <c r="N9" s="91"/>
    </row>
    <row r="10" spans="1:14" ht="7.5" customHeight="1">
      <c r="A10" s="92"/>
      <c r="B10" s="93"/>
      <c r="C10" s="83"/>
      <c r="D10" s="83"/>
      <c r="E10" s="94"/>
      <c r="F10" s="95"/>
      <c r="G10" s="96"/>
      <c r="H10" s="97"/>
      <c r="I10" s="84"/>
      <c r="J10" s="91"/>
      <c r="K10" s="91"/>
      <c r="L10" s="91"/>
      <c r="M10" s="320"/>
      <c r="N10" s="91"/>
    </row>
    <row r="11" spans="1:14" s="98" customFormat="1" ht="24" customHeight="1">
      <c r="A11" s="398" t="s">
        <v>6</v>
      </c>
      <c r="B11" s="400" t="s">
        <v>7</v>
      </c>
      <c r="C11" s="401"/>
      <c r="D11" s="402"/>
      <c r="E11" s="406" t="s">
        <v>8</v>
      </c>
      <c r="F11" s="407"/>
      <c r="G11" s="400" t="s">
        <v>9</v>
      </c>
      <c r="H11" s="401"/>
      <c r="I11" s="402"/>
      <c r="J11" s="91"/>
      <c r="K11" s="91"/>
      <c r="L11" s="91"/>
      <c r="M11" s="320"/>
      <c r="N11" s="91"/>
    </row>
    <row r="12" spans="1:14" s="98" customFormat="1" ht="24" customHeight="1">
      <c r="A12" s="399"/>
      <c r="B12" s="403"/>
      <c r="C12" s="404"/>
      <c r="D12" s="405"/>
      <c r="E12" s="99"/>
      <c r="F12" s="99"/>
      <c r="G12" s="403"/>
      <c r="H12" s="404"/>
      <c r="I12" s="405"/>
      <c r="J12" s="91"/>
      <c r="K12" s="91"/>
      <c r="L12" s="91"/>
      <c r="M12" s="320"/>
      <c r="N12" s="91"/>
    </row>
    <row r="13" spans="1:14" s="98" customFormat="1" ht="24" customHeight="1">
      <c r="A13" s="100">
        <v>1</v>
      </c>
      <c r="B13" s="101" t="s">
        <v>10</v>
      </c>
      <c r="C13" s="102"/>
      <c r="D13" s="103"/>
      <c r="E13" s="104"/>
      <c r="F13" s="105">
        <f>'สวนที่1-ก่อสร้าง(ปร4)'!K42</f>
        <v>1499241</v>
      </c>
      <c r="G13" s="386" t="s">
        <v>11</v>
      </c>
      <c r="H13" s="387"/>
      <c r="I13" s="388"/>
      <c r="J13" s="91"/>
      <c r="K13" s="91" t="s">
        <v>12</v>
      </c>
      <c r="L13" s="91"/>
      <c r="M13" s="320"/>
      <c r="N13" s="91"/>
    </row>
    <row r="14" spans="1:14" s="98" customFormat="1" ht="24" customHeight="1">
      <c r="A14" s="106"/>
      <c r="B14" s="107" t="s">
        <v>13</v>
      </c>
      <c r="C14" s="108"/>
      <c r="D14" s="109">
        <f>ปร5!H10</f>
        <v>1.3025</v>
      </c>
      <c r="E14" s="110"/>
      <c r="F14" s="111">
        <f>F13*D14</f>
        <v>1952761.4025000001</v>
      </c>
      <c r="G14" s="386" t="s">
        <v>14</v>
      </c>
      <c r="H14" s="387"/>
      <c r="I14" s="388"/>
      <c r="J14" s="91"/>
      <c r="K14" s="91" t="s">
        <v>15</v>
      </c>
      <c r="L14" s="91"/>
      <c r="M14" s="320"/>
      <c r="N14" s="91"/>
    </row>
    <row r="15" spans="1:14" s="98" customFormat="1" ht="24" customHeight="1">
      <c r="A15" s="112">
        <v>2</v>
      </c>
      <c r="B15" s="113" t="s">
        <v>16</v>
      </c>
      <c r="C15" s="114"/>
      <c r="D15" s="115"/>
      <c r="E15" s="104"/>
      <c r="F15" s="105"/>
      <c r="G15" s="210" t="s">
        <v>17</v>
      </c>
      <c r="H15" s="211"/>
      <c r="I15" s="212"/>
      <c r="J15" s="91"/>
      <c r="K15" s="91" t="s">
        <v>18</v>
      </c>
      <c r="L15" s="91"/>
      <c r="M15" s="320"/>
      <c r="N15" s="91"/>
    </row>
    <row r="16" spans="1:14" s="98" customFormat="1" ht="24" customHeight="1">
      <c r="A16" s="116"/>
      <c r="B16" s="107" t="s">
        <v>19</v>
      </c>
      <c r="C16" s="108"/>
      <c r="D16" s="117">
        <v>7.0000000000000007E-2</v>
      </c>
      <c r="E16" s="110"/>
      <c r="F16" s="111"/>
      <c r="G16" s="210" t="s">
        <v>20</v>
      </c>
      <c r="H16" s="174"/>
      <c r="I16" s="175"/>
      <c r="J16" s="91"/>
      <c r="K16" s="91" t="s">
        <v>21</v>
      </c>
      <c r="L16" s="91"/>
      <c r="M16" s="320"/>
      <c r="N16" s="91"/>
    </row>
    <row r="17" spans="1:15" s="98" customFormat="1" ht="24" customHeight="1">
      <c r="A17" s="112">
        <v>3</v>
      </c>
      <c r="B17" s="113" t="s">
        <v>22</v>
      </c>
      <c r="C17" s="114"/>
      <c r="D17" s="115"/>
      <c r="E17" s="118"/>
      <c r="F17" s="119"/>
      <c r="G17" s="210" t="s">
        <v>23</v>
      </c>
      <c r="H17" s="176"/>
      <c r="I17" s="177"/>
      <c r="J17" s="91"/>
      <c r="K17" s="91"/>
      <c r="L17" s="91"/>
      <c r="M17" s="320">
        <f>+(L19-F20)/D14</f>
        <v>44529.750479846451</v>
      </c>
      <c r="N17" s="91"/>
    </row>
    <row r="18" spans="1:15" s="98" customFormat="1" ht="24" customHeight="1">
      <c r="A18" s="120"/>
      <c r="B18" s="108"/>
      <c r="C18" s="108"/>
      <c r="D18" s="121"/>
      <c r="E18" s="122"/>
      <c r="F18" s="123"/>
      <c r="G18" s="325" t="s">
        <v>24</v>
      </c>
      <c r="H18" s="367"/>
      <c r="I18" s="368"/>
      <c r="J18" s="91"/>
      <c r="K18" s="320">
        <v>5262000</v>
      </c>
      <c r="L18" s="91"/>
      <c r="M18" s="320"/>
      <c r="N18" s="91"/>
    </row>
    <row r="19" spans="1:15" s="91" customFormat="1" ht="24" customHeight="1">
      <c r="A19" s="124" t="s">
        <v>25</v>
      </c>
      <c r="B19" s="125"/>
      <c r="C19" s="126"/>
      <c r="D19" s="126"/>
      <c r="E19" s="127"/>
      <c r="F19" s="128">
        <f>F14+F16+F17</f>
        <v>1952761.4025000001</v>
      </c>
      <c r="G19" s="369" t="s">
        <v>26</v>
      </c>
      <c r="H19" s="370"/>
      <c r="I19" s="371"/>
      <c r="K19" s="320">
        <v>3252000</v>
      </c>
      <c r="L19" s="321">
        <f>+(K18-K19)</f>
        <v>2010000</v>
      </c>
      <c r="M19" s="320">
        <f>+(F19-L19)/D14</f>
        <v>-43945.180422264813</v>
      </c>
      <c r="O19" s="91">
        <f>+F20/2</f>
        <v>976000</v>
      </c>
    </row>
    <row r="20" spans="1:15" s="91" customFormat="1" ht="25.5" customHeight="1" thickBot="1">
      <c r="A20" s="129" t="s">
        <v>27</v>
      </c>
      <c r="B20" s="130"/>
      <c r="C20" s="131"/>
      <c r="D20" s="131"/>
      <c r="E20" s="132"/>
      <c r="F20" s="133">
        <v>1952000</v>
      </c>
      <c r="G20" s="369" t="s">
        <v>28</v>
      </c>
      <c r="H20" s="370"/>
      <c r="I20" s="371"/>
      <c r="L20" s="320">
        <f>+K18/2</f>
        <v>2631000</v>
      </c>
      <c r="M20" s="320"/>
      <c r="O20" s="91">
        <v>976000</v>
      </c>
    </row>
    <row r="21" spans="1:15" s="91" customFormat="1" ht="25.5" customHeight="1" thickTop="1">
      <c r="A21" s="134"/>
      <c r="B21" s="135" t="s">
        <v>29</v>
      </c>
      <c r="C21" s="136"/>
      <c r="D21" s="137" t="s">
        <v>30</v>
      </c>
      <c r="E21" s="138"/>
      <c r="F21" s="139"/>
      <c r="G21" s="389" t="s">
        <v>31</v>
      </c>
      <c r="H21" s="390"/>
      <c r="I21" s="391"/>
      <c r="M21" s="320"/>
    </row>
    <row r="22" spans="1:15" s="91" customFormat="1" ht="25.5" customHeight="1">
      <c r="A22" s="140"/>
      <c r="B22" s="392" t="s">
        <v>32</v>
      </c>
      <c r="C22" s="392"/>
      <c r="D22" s="393"/>
      <c r="E22" s="394" t="str">
        <f>BAHTTEXT(F20)</f>
        <v>หนึ่งล้านเก้าแสนห้าหมื่นสองพันบาทถ้วน</v>
      </c>
      <c r="F22" s="395"/>
      <c r="G22" s="395"/>
      <c r="H22" s="395"/>
      <c r="I22" s="396"/>
      <c r="L22" s="91">
        <f>+F20/2</f>
        <v>976000</v>
      </c>
      <c r="M22" s="320"/>
    </row>
    <row r="23" spans="1:15" s="146" customFormat="1" ht="10.5" customHeight="1">
      <c r="A23" s="141"/>
      <c r="B23" s="142"/>
      <c r="C23" s="143"/>
      <c r="D23" s="143"/>
      <c r="E23" s="143"/>
      <c r="F23" s="144"/>
      <c r="G23" s="144"/>
      <c r="H23" s="144"/>
      <c r="I23" s="145"/>
      <c r="J23" s="91"/>
      <c r="K23" s="91"/>
      <c r="L23" s="91"/>
      <c r="M23" s="320"/>
      <c r="N23" s="91"/>
    </row>
    <row r="24" spans="1:15" s="146" customFormat="1" ht="27" customHeight="1">
      <c r="A24" s="149"/>
      <c r="B24" s="150"/>
      <c r="C24" s="149"/>
      <c r="D24" s="149"/>
      <c r="E24" s="151"/>
      <c r="F24" s="151"/>
      <c r="G24" s="152"/>
      <c r="H24" s="153"/>
      <c r="I24" s="154"/>
      <c r="J24" s="91"/>
      <c r="K24" s="91"/>
      <c r="L24" s="91">
        <f>+F20/2</f>
        <v>976000</v>
      </c>
      <c r="M24" s="320"/>
      <c r="N24" s="91"/>
    </row>
    <row r="25" spans="1:15" s="146" customFormat="1" ht="17.25" customHeight="1">
      <c r="A25" s="372"/>
      <c r="B25" s="372"/>
      <c r="C25" s="372"/>
      <c r="D25" s="385" t="s">
        <v>33</v>
      </c>
      <c r="E25" s="385"/>
      <c r="F25" s="385"/>
      <c r="G25" s="385"/>
      <c r="H25" s="385"/>
      <c r="I25" s="372"/>
      <c r="L25" s="146">
        <v>1005000</v>
      </c>
      <c r="M25" s="320"/>
    </row>
    <row r="26" spans="1:15" ht="24" customHeight="1">
      <c r="A26" s="372"/>
      <c r="B26" s="372"/>
      <c r="C26" s="372"/>
      <c r="D26" s="372" t="s">
        <v>34</v>
      </c>
      <c r="E26" s="372"/>
      <c r="F26" s="372"/>
      <c r="G26" s="373"/>
      <c r="H26" s="372"/>
      <c r="I26" s="374"/>
      <c r="J26" s="147"/>
      <c r="K26" s="147"/>
    </row>
    <row r="27" spans="1:15" ht="24" customHeight="1">
      <c r="A27" s="372"/>
      <c r="B27" s="372"/>
      <c r="C27" s="372"/>
      <c r="D27" s="417"/>
      <c r="E27" s="417"/>
      <c r="F27" s="417"/>
      <c r="G27" s="417"/>
      <c r="H27" s="417"/>
      <c r="I27" s="375"/>
      <c r="J27" s="147"/>
      <c r="K27" s="147"/>
    </row>
    <row r="28" spans="1:15" ht="24" customHeight="1">
      <c r="A28" s="372"/>
      <c r="B28" s="372"/>
      <c r="C28" s="372"/>
      <c r="D28" s="385" t="s">
        <v>35</v>
      </c>
      <c r="E28" s="385"/>
      <c r="F28" s="385"/>
      <c r="G28" s="385"/>
      <c r="H28" s="385"/>
      <c r="I28" s="372"/>
      <c r="J28" s="147"/>
      <c r="K28" s="147"/>
    </row>
    <row r="29" spans="1:15" s="155" customFormat="1" ht="21" customHeight="1">
      <c r="A29" s="372"/>
      <c r="B29" s="372"/>
      <c r="C29" s="372"/>
      <c r="D29" s="372" t="s">
        <v>36</v>
      </c>
      <c r="E29" s="372"/>
      <c r="F29" s="372"/>
      <c r="G29" s="372"/>
      <c r="H29" s="372"/>
      <c r="I29" s="372"/>
      <c r="K29" s="209"/>
      <c r="L29" s="209"/>
      <c r="M29" s="323"/>
    </row>
    <row r="30" spans="1:15" s="155" customFormat="1" ht="24" customHeight="1">
      <c r="A30" s="374"/>
      <c r="B30" s="374"/>
      <c r="C30" s="374"/>
      <c r="D30" s="372"/>
      <c r="E30" s="372"/>
      <c r="F30" s="372"/>
      <c r="G30" s="374"/>
      <c r="H30" s="372"/>
      <c r="I30" s="375"/>
      <c r="J30" s="207"/>
      <c r="K30" s="209"/>
      <c r="L30" s="209"/>
      <c r="M30" s="323"/>
    </row>
    <row r="31" spans="1:15" s="155" customFormat="1" ht="21" customHeight="1">
      <c r="A31" s="372"/>
      <c r="B31" s="375"/>
      <c r="C31" s="375"/>
      <c r="D31" s="385" t="s">
        <v>35</v>
      </c>
      <c r="E31" s="385"/>
      <c r="F31" s="385"/>
      <c r="G31" s="385"/>
      <c r="H31" s="385"/>
      <c r="I31" s="372"/>
      <c r="J31" s="319"/>
      <c r="K31" s="209"/>
      <c r="L31" s="209"/>
      <c r="M31" s="323"/>
    </row>
    <row r="32" spans="1:15" s="155" customFormat="1" ht="21" customHeight="1">
      <c r="A32" s="372"/>
      <c r="B32" s="375"/>
      <c r="C32" s="375"/>
      <c r="D32" s="372" t="s">
        <v>37</v>
      </c>
      <c r="E32" s="372"/>
      <c r="F32" s="372"/>
      <c r="G32" s="372"/>
      <c r="H32" s="372"/>
      <c r="I32" s="372"/>
      <c r="J32" s="208"/>
      <c r="K32" s="148"/>
      <c r="M32" s="323"/>
    </row>
    <row r="33" spans="1:13" s="155" customFormat="1" ht="21" customHeight="1">
      <c r="A33" s="372"/>
      <c r="B33" s="375"/>
      <c r="C33" s="375"/>
      <c r="D33" s="372"/>
      <c r="E33" s="372"/>
      <c r="F33" s="372"/>
      <c r="G33" s="372"/>
      <c r="H33" s="372"/>
      <c r="I33" s="372"/>
      <c r="J33" s="319"/>
      <c r="K33" s="148"/>
      <c r="M33" s="323"/>
    </row>
    <row r="34" spans="1:13" s="155" customFormat="1" ht="21" customHeight="1">
      <c r="A34" s="372"/>
      <c r="B34" s="375"/>
      <c r="C34" s="375"/>
      <c r="D34" s="385" t="s">
        <v>35</v>
      </c>
      <c r="E34" s="385"/>
      <c r="F34" s="385"/>
      <c r="G34" s="385"/>
      <c r="H34" s="385"/>
      <c r="I34" s="372"/>
      <c r="J34" s="208"/>
      <c r="K34" s="148"/>
      <c r="M34" s="323"/>
    </row>
    <row r="35" spans="1:13" s="155" customFormat="1" ht="21" customHeight="1">
      <c r="A35" s="372"/>
      <c r="B35" s="375"/>
      <c r="C35" s="375"/>
      <c r="D35" s="372" t="s">
        <v>38</v>
      </c>
      <c r="E35" s="372"/>
      <c r="F35" s="372"/>
      <c r="G35" s="372"/>
      <c r="H35" s="372"/>
      <c r="I35" s="372"/>
      <c r="M35" s="323"/>
    </row>
    <row r="36" spans="1:13" s="155" customFormat="1" ht="21" customHeight="1">
      <c r="A36" s="372"/>
      <c r="B36" s="375"/>
      <c r="C36" s="375"/>
      <c r="D36" s="372"/>
      <c r="E36" s="372"/>
      <c r="F36" s="372"/>
      <c r="G36" s="372"/>
      <c r="H36" s="372"/>
      <c r="I36" s="372"/>
      <c r="M36" s="323"/>
    </row>
    <row r="37" spans="1:13" s="155" customFormat="1" ht="21">
      <c r="A37" s="372"/>
      <c r="B37" s="372"/>
      <c r="C37" s="372"/>
      <c r="D37" s="385" t="s">
        <v>39</v>
      </c>
      <c r="E37" s="385"/>
      <c r="F37" s="385"/>
      <c r="G37" s="385"/>
      <c r="H37" s="385"/>
      <c r="I37" s="372"/>
      <c r="M37" s="323"/>
    </row>
    <row r="38" spans="1:13" s="146" customFormat="1" ht="21">
      <c r="A38" s="372"/>
      <c r="B38" s="372"/>
      <c r="C38" s="372"/>
      <c r="D38" s="372" t="s">
        <v>40</v>
      </c>
      <c r="E38" s="372"/>
      <c r="F38" s="372"/>
      <c r="G38" s="372"/>
      <c r="H38" s="372"/>
      <c r="I38" s="375"/>
      <c r="M38" s="320"/>
    </row>
    <row r="39" spans="1:13" s="146" customFormat="1" ht="21">
      <c r="A39" s="372"/>
      <c r="B39" s="372"/>
      <c r="C39" s="372"/>
      <c r="D39" s="375"/>
      <c r="E39" s="375"/>
      <c r="F39" s="375"/>
      <c r="G39" s="375"/>
      <c r="H39" s="372"/>
      <c r="I39" s="372"/>
      <c r="M39" s="320"/>
    </row>
    <row r="40" spans="1:13" s="146" customFormat="1">
      <c r="M40" s="320"/>
    </row>
    <row r="41" spans="1:13" s="146" customFormat="1">
      <c r="M41" s="320"/>
    </row>
    <row r="42" spans="1:13" s="146" customFormat="1">
      <c r="M42" s="320"/>
    </row>
    <row r="43" spans="1:13" s="146" customFormat="1">
      <c r="M43" s="320"/>
    </row>
    <row r="44" spans="1:13" s="146" customFormat="1">
      <c r="M44" s="320"/>
    </row>
    <row r="45" spans="1:13" s="146" customFormat="1">
      <c r="M45" s="320"/>
    </row>
    <row r="46" spans="1:13" s="146" customFormat="1">
      <c r="M46" s="320"/>
    </row>
    <row r="47" spans="1:13" s="146" customFormat="1">
      <c r="M47" s="320"/>
    </row>
    <row r="48" spans="1:13" s="146" customFormat="1">
      <c r="M48" s="320"/>
    </row>
    <row r="49" spans="13:13" s="146" customFormat="1">
      <c r="M49" s="320"/>
    </row>
    <row r="50" spans="13:13" s="146" customFormat="1">
      <c r="M50" s="320"/>
    </row>
    <row r="51" spans="13:13" s="146" customFormat="1">
      <c r="M51" s="320"/>
    </row>
    <row r="52" spans="13:13" s="146" customFormat="1">
      <c r="M52" s="320"/>
    </row>
    <row r="53" spans="13:13" s="146" customFormat="1">
      <c r="M53" s="320"/>
    </row>
    <row r="54" spans="13:13" s="146" customFormat="1">
      <c r="M54" s="320"/>
    </row>
    <row r="55" spans="13:13" s="146" customFormat="1">
      <c r="M55" s="320"/>
    </row>
    <row r="56" spans="13:13" s="146" customFormat="1">
      <c r="M56" s="320"/>
    </row>
    <row r="57" spans="13:13" s="146" customFormat="1">
      <c r="M57" s="320"/>
    </row>
    <row r="58" spans="13:13" s="146" customFormat="1">
      <c r="M58" s="320"/>
    </row>
    <row r="59" spans="13:13" s="146" customFormat="1">
      <c r="M59" s="320"/>
    </row>
    <row r="60" spans="13:13" s="146" customFormat="1">
      <c r="M60" s="320"/>
    </row>
    <row r="61" spans="13:13" s="146" customFormat="1">
      <c r="M61" s="320"/>
    </row>
    <row r="62" spans="13:13" s="146" customFormat="1">
      <c r="M62" s="320"/>
    </row>
    <row r="63" spans="13:13" s="146" customFormat="1">
      <c r="M63" s="320"/>
    </row>
    <row r="64" spans="13:13" s="146" customFormat="1">
      <c r="M64" s="320"/>
    </row>
    <row r="65" spans="13:13" s="146" customFormat="1">
      <c r="M65" s="320"/>
    </row>
    <row r="66" spans="13:13" s="146" customFormat="1">
      <c r="M66" s="320"/>
    </row>
    <row r="67" spans="13:13" s="146" customFormat="1">
      <c r="M67" s="320"/>
    </row>
    <row r="68" spans="13:13" s="146" customFormat="1">
      <c r="M68" s="320"/>
    </row>
    <row r="69" spans="13:13" s="146" customFormat="1">
      <c r="M69" s="320"/>
    </row>
    <row r="70" spans="13:13" s="146" customFormat="1">
      <c r="M70" s="320"/>
    </row>
    <row r="71" spans="13:13" s="146" customFormat="1">
      <c r="M71" s="320"/>
    </row>
    <row r="72" spans="13:13" s="146" customFormat="1">
      <c r="M72" s="320"/>
    </row>
  </sheetData>
  <mergeCells count="22">
    <mergeCell ref="D27:H27"/>
    <mergeCell ref="D28:H28"/>
    <mergeCell ref="D31:H31"/>
    <mergeCell ref="D34:H34"/>
    <mergeCell ref="D37:H37"/>
    <mergeCell ref="A1:I1"/>
    <mergeCell ref="A11:A12"/>
    <mergeCell ref="B11:D12"/>
    <mergeCell ref="E11:F11"/>
    <mergeCell ref="G11:I12"/>
    <mergeCell ref="A2:I2"/>
    <mergeCell ref="A3:I3"/>
    <mergeCell ref="A4:I4"/>
    <mergeCell ref="A5:I5"/>
    <mergeCell ref="A6:I6"/>
    <mergeCell ref="A7:I7"/>
    <mergeCell ref="D25:H25"/>
    <mergeCell ref="G13:I13"/>
    <mergeCell ref="G14:I14"/>
    <mergeCell ref="G21:I21"/>
    <mergeCell ref="B22:D22"/>
    <mergeCell ref="E22:I22"/>
  </mergeCells>
  <phoneticPr fontId="0" type="noConversion"/>
  <pageMargins left="0.35433070866141736" right="0.23622047244094491" top="0.74803149606299213" bottom="0.47244094488188981" header="0.59055118110236227" footer="0.31496062992125984"/>
  <pageSetup paperSize="9" scale="76" orientation="portrait" horizontalDpi="4294967293" verticalDpi="4294967293" r:id="rId1"/>
  <headerFooter alignWithMargins="0">
    <oddHeader>&amp;R&amp;14แบบ ปร.6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F4993-761F-4E1F-BE07-18726641630B}">
  <dimension ref="A1:W780"/>
  <sheetViews>
    <sheetView topLeftCell="B214" workbookViewId="0">
      <selection activeCell="M114" sqref="M114:Q129"/>
    </sheetView>
  </sheetViews>
  <sheetFormatPr defaultRowHeight="18.75"/>
  <cols>
    <col min="1" max="1" width="6.83203125" style="38" hidden="1" customWidth="1"/>
    <col min="2" max="2" width="5.83203125" style="36" customWidth="1"/>
    <col min="3" max="3" width="5.5" style="200" customWidth="1"/>
    <col min="4" max="4" width="61.6640625" style="201" customWidth="1"/>
    <col min="5" max="5" width="13" style="201" customWidth="1"/>
    <col min="6" max="6" width="12.33203125" style="266" customWidth="1"/>
    <col min="7" max="7" width="16.5" style="202" customWidth="1"/>
    <col min="8" max="8" width="17.1640625" style="297" customWidth="1"/>
    <col min="9" max="9" width="15.5" style="297" customWidth="1"/>
    <col min="10" max="10" width="17.83203125" style="297" customWidth="1"/>
    <col min="11" max="11" width="18.1640625" style="297" customWidth="1"/>
    <col min="12" max="12" width="17" style="224" customWidth="1"/>
    <col min="13" max="13" width="16.5" style="36" customWidth="1"/>
    <col min="14" max="14" width="18.1640625" style="37" customWidth="1"/>
    <col min="15" max="15" width="15.6640625" style="38" customWidth="1"/>
    <col min="16" max="16" width="12.33203125" style="38" customWidth="1"/>
    <col min="17" max="17" width="10.83203125" style="47" customWidth="1"/>
    <col min="18" max="18" width="10.6640625" style="47" customWidth="1"/>
    <col min="19" max="19" width="10.33203125" style="46" customWidth="1"/>
    <col min="20" max="20" width="14.6640625" style="47" customWidth="1"/>
    <col min="21" max="16384" width="9.33203125" style="38"/>
  </cols>
  <sheetData>
    <row r="1" spans="2:23" ht="35.25" customHeight="1">
      <c r="B1" s="550" t="s">
        <v>41</v>
      </c>
      <c r="C1" s="550"/>
      <c r="D1" s="550"/>
      <c r="E1" s="550"/>
      <c r="F1" s="550"/>
      <c r="G1" s="550"/>
      <c r="H1" s="550"/>
      <c r="I1" s="550"/>
      <c r="J1" s="550"/>
      <c r="K1" s="550"/>
      <c r="L1" s="550"/>
      <c r="Q1" s="38"/>
      <c r="R1" s="38"/>
      <c r="S1" s="38"/>
      <c r="T1" s="38"/>
    </row>
    <row r="2" spans="2:23" ht="22.5" customHeight="1">
      <c r="B2" s="551" t="s">
        <v>42</v>
      </c>
      <c r="C2" s="551"/>
      <c r="D2" s="551"/>
      <c r="E2" s="551"/>
      <c r="F2" s="551"/>
      <c r="G2" s="551"/>
      <c r="H2" s="551"/>
      <c r="I2" s="551"/>
      <c r="J2" s="551"/>
      <c r="K2" s="551"/>
      <c r="L2" s="551"/>
      <c r="Q2" s="38"/>
      <c r="R2" s="38"/>
      <c r="S2" s="38"/>
      <c r="T2" s="38"/>
    </row>
    <row r="3" spans="2:23" ht="22.5" customHeight="1">
      <c r="B3" s="551" t="str">
        <f>ปร5!A3</f>
        <v>ชื่อโครงการ/งานปรับปรุงอาคารภายในมหาวิทยาลัยราชภัฏลำปาง</v>
      </c>
      <c r="C3" s="551"/>
      <c r="D3" s="551"/>
      <c r="E3" s="551"/>
      <c r="F3" s="551"/>
      <c r="G3" s="551"/>
      <c r="H3" s="551"/>
      <c r="I3" s="551"/>
      <c r="J3" s="551"/>
      <c r="K3" s="551"/>
      <c r="L3" s="551"/>
      <c r="N3" s="157"/>
      <c r="O3" s="158"/>
      <c r="P3" s="158"/>
      <c r="Q3" s="158"/>
      <c r="R3" s="158"/>
      <c r="S3" s="158"/>
      <c r="T3" s="158"/>
      <c r="U3" s="158"/>
      <c r="V3" s="158"/>
      <c r="W3" s="158"/>
    </row>
    <row r="4" spans="2:23">
      <c r="B4" s="551" t="s">
        <v>43</v>
      </c>
      <c r="C4" s="551"/>
      <c r="D4" s="551"/>
      <c r="E4" s="551"/>
      <c r="F4" s="551"/>
      <c r="G4" s="551"/>
      <c r="H4" s="551"/>
      <c r="I4" s="551"/>
      <c r="J4" s="551"/>
      <c r="K4" s="551"/>
      <c r="L4" s="551"/>
      <c r="M4" s="39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2:23">
      <c r="B5" s="551" t="s">
        <v>44</v>
      </c>
      <c r="C5" s="551"/>
      <c r="D5" s="551"/>
      <c r="E5" s="551"/>
      <c r="F5" s="551"/>
      <c r="G5" s="551"/>
      <c r="H5" s="551"/>
      <c r="I5" s="551"/>
      <c r="J5" s="551"/>
      <c r="K5" s="551"/>
      <c r="L5" s="551"/>
      <c r="M5" s="39"/>
      <c r="N5" s="40"/>
      <c r="O5" s="40"/>
      <c r="P5" s="40"/>
      <c r="Q5" s="40"/>
      <c r="R5" s="40"/>
      <c r="S5" s="40"/>
      <c r="T5" s="40"/>
      <c r="U5" s="40"/>
      <c r="V5" s="40"/>
      <c r="W5" s="40"/>
    </row>
    <row r="6" spans="2:23">
      <c r="B6" s="551" t="str">
        <f>ปร5!A6</f>
        <v xml:space="preserve">คำนวณราคากลางโดย   งานอาคารสถานที่     เมื่อวันที่ </v>
      </c>
      <c r="C6" s="551"/>
      <c r="D6" s="551"/>
      <c r="E6" s="551"/>
      <c r="F6" s="551"/>
      <c r="G6" s="551"/>
      <c r="H6" s="551"/>
      <c r="I6" s="551"/>
      <c r="J6" s="551"/>
      <c r="K6" s="551"/>
      <c r="L6" s="551"/>
      <c r="M6" s="39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2:23" ht="19.5" thickBot="1">
      <c r="B7" s="535" t="s">
        <v>3</v>
      </c>
      <c r="C7" s="536"/>
      <c r="D7" s="536"/>
      <c r="E7" s="536"/>
      <c r="F7" s="536"/>
      <c r="G7" s="536"/>
      <c r="H7" s="536"/>
      <c r="I7" s="536"/>
      <c r="J7" s="536"/>
      <c r="K7" s="536"/>
      <c r="L7" s="537" t="s">
        <v>3</v>
      </c>
      <c r="M7" s="39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2:23" ht="22.15" customHeight="1" thickTop="1">
      <c r="B8" s="538" t="s">
        <v>45</v>
      </c>
      <c r="C8" s="540" t="s">
        <v>7</v>
      </c>
      <c r="D8" s="541"/>
      <c r="E8" s="544" t="s">
        <v>46</v>
      </c>
      <c r="F8" s="546" t="s">
        <v>47</v>
      </c>
      <c r="G8" s="267" t="s">
        <v>48</v>
      </c>
      <c r="H8" s="298"/>
      <c r="I8" s="299" t="s">
        <v>49</v>
      </c>
      <c r="J8" s="300"/>
      <c r="K8" s="286" t="s">
        <v>50</v>
      </c>
      <c r="L8" s="548" t="s">
        <v>9</v>
      </c>
      <c r="M8" s="39"/>
      <c r="N8" s="40"/>
      <c r="O8" s="40"/>
      <c r="P8" s="40"/>
      <c r="Q8" s="40"/>
      <c r="R8" s="40"/>
      <c r="S8" s="40"/>
      <c r="T8" s="40"/>
      <c r="U8" s="40"/>
      <c r="V8" s="40"/>
      <c r="W8" s="40"/>
    </row>
    <row r="9" spans="2:23" ht="22.15" customHeight="1">
      <c r="B9" s="539"/>
      <c r="C9" s="542"/>
      <c r="D9" s="543"/>
      <c r="E9" s="545"/>
      <c r="F9" s="547"/>
      <c r="G9" s="268" t="s">
        <v>51</v>
      </c>
      <c r="H9" s="301" t="s">
        <v>52</v>
      </c>
      <c r="I9" s="301" t="s">
        <v>51</v>
      </c>
      <c r="J9" s="301" t="s">
        <v>52</v>
      </c>
      <c r="K9" s="287" t="s">
        <v>53</v>
      </c>
      <c r="L9" s="549"/>
      <c r="Q9" s="38"/>
      <c r="R9" s="38"/>
      <c r="S9" s="38"/>
      <c r="T9" s="38"/>
    </row>
    <row r="10" spans="2:23" ht="22.15" customHeight="1">
      <c r="B10" s="31"/>
      <c r="C10" s="529" t="s">
        <v>54</v>
      </c>
      <c r="D10" s="530"/>
      <c r="E10" s="178"/>
      <c r="F10" s="253"/>
      <c r="G10" s="269"/>
      <c r="H10" s="288"/>
      <c r="I10" s="288"/>
      <c r="J10" s="288"/>
      <c r="K10" s="288"/>
      <c r="L10" s="216"/>
      <c r="Q10" s="38"/>
      <c r="R10" s="38"/>
      <c r="S10" s="38"/>
      <c r="T10" s="38"/>
    </row>
    <row r="11" spans="2:23" ht="22.15" customHeight="1">
      <c r="B11" s="32"/>
      <c r="C11" s="531" t="s">
        <v>55</v>
      </c>
      <c r="D11" s="532"/>
      <c r="E11" s="179"/>
      <c r="F11" s="197"/>
      <c r="G11" s="270"/>
      <c r="H11" s="302"/>
      <c r="I11" s="303"/>
      <c r="J11" s="303"/>
      <c r="K11" s="289"/>
      <c r="L11" s="217"/>
      <c r="Q11" s="38"/>
      <c r="R11" s="38"/>
      <c r="S11" s="38"/>
      <c r="T11" s="38"/>
    </row>
    <row r="12" spans="2:23" ht="22.15" customHeight="1">
      <c r="B12" s="32">
        <v>1</v>
      </c>
      <c r="C12" s="533" t="s">
        <v>56</v>
      </c>
      <c r="D12" s="534"/>
      <c r="E12" s="181" t="s">
        <v>57</v>
      </c>
      <c r="F12" s="197"/>
      <c r="G12" s="271"/>
      <c r="H12" s="302"/>
      <c r="I12" s="303"/>
      <c r="J12" s="303"/>
      <c r="K12" s="290"/>
      <c r="L12" s="219"/>
      <c r="Q12" s="38"/>
      <c r="R12" s="38"/>
      <c r="S12" s="38"/>
      <c r="T12" s="38"/>
    </row>
    <row r="13" spans="2:23" ht="22.15" customHeight="1">
      <c r="B13" s="32">
        <v>2</v>
      </c>
      <c r="C13" s="533" t="s">
        <v>58</v>
      </c>
      <c r="D13" s="534"/>
      <c r="E13" s="181" t="s">
        <v>57</v>
      </c>
      <c r="F13" s="197"/>
      <c r="G13" s="271"/>
      <c r="H13" s="292"/>
      <c r="I13" s="303"/>
      <c r="J13" s="303"/>
      <c r="K13" s="291"/>
      <c r="L13" s="218"/>
      <c r="Q13" s="38"/>
      <c r="R13" s="38"/>
      <c r="S13" s="38"/>
      <c r="T13" s="38"/>
    </row>
    <row r="14" spans="2:23" ht="22.15" customHeight="1">
      <c r="B14" s="32">
        <v>3</v>
      </c>
      <c r="C14" s="533" t="s">
        <v>59</v>
      </c>
      <c r="D14" s="534"/>
      <c r="E14" s="181" t="s">
        <v>57</v>
      </c>
      <c r="F14" s="254"/>
      <c r="G14" s="271"/>
      <c r="H14" s="292"/>
      <c r="I14" s="303"/>
      <c r="J14" s="303"/>
      <c r="K14" s="291"/>
      <c r="L14" s="219"/>
      <c r="Q14" s="38"/>
      <c r="R14" s="38"/>
      <c r="S14" s="38"/>
      <c r="T14" s="38"/>
    </row>
    <row r="15" spans="2:23" ht="22.15" customHeight="1">
      <c r="B15" s="33">
        <v>4</v>
      </c>
      <c r="C15" s="533" t="s">
        <v>60</v>
      </c>
      <c r="D15" s="534"/>
      <c r="E15" s="182" t="s">
        <v>57</v>
      </c>
      <c r="F15" s="197"/>
      <c r="G15" s="272"/>
      <c r="H15" s="303"/>
      <c r="I15" s="303"/>
      <c r="J15" s="303"/>
      <c r="K15" s="291"/>
      <c r="L15" s="219"/>
      <c r="Q15" s="38"/>
      <c r="R15" s="38"/>
      <c r="S15" s="38"/>
      <c r="T15" s="38"/>
    </row>
    <row r="16" spans="2:23" ht="22.15" customHeight="1">
      <c r="B16" s="33"/>
      <c r="C16" s="523"/>
      <c r="D16" s="524"/>
      <c r="E16" s="180"/>
      <c r="F16" s="197"/>
      <c r="G16" s="272"/>
      <c r="H16" s="303"/>
      <c r="I16" s="303"/>
      <c r="J16" s="303"/>
      <c r="K16" s="292"/>
      <c r="L16" s="219"/>
      <c r="Q16" s="38"/>
      <c r="R16" s="38"/>
      <c r="S16" s="38"/>
      <c r="T16" s="38"/>
    </row>
    <row r="17" spans="2:20" ht="22.15" customHeight="1">
      <c r="B17" s="33"/>
      <c r="C17" s="523"/>
      <c r="D17" s="524"/>
      <c r="E17" s="180"/>
      <c r="F17" s="197"/>
      <c r="G17" s="272"/>
      <c r="H17" s="303"/>
      <c r="I17" s="303"/>
      <c r="J17" s="303"/>
      <c r="K17" s="292"/>
      <c r="L17" s="219"/>
      <c r="Q17" s="38"/>
      <c r="R17" s="38"/>
      <c r="S17" s="38"/>
      <c r="T17" s="38"/>
    </row>
    <row r="18" spans="2:20" ht="22.15" customHeight="1">
      <c r="B18" s="33"/>
      <c r="C18" s="523"/>
      <c r="D18" s="524"/>
      <c r="E18" s="180"/>
      <c r="F18" s="197"/>
      <c r="G18" s="272"/>
      <c r="H18" s="303"/>
      <c r="I18" s="303"/>
      <c r="J18" s="303"/>
      <c r="K18" s="292"/>
      <c r="L18" s="219"/>
      <c r="Q18" s="38"/>
      <c r="R18" s="38"/>
      <c r="S18" s="38"/>
      <c r="T18" s="38"/>
    </row>
    <row r="19" spans="2:20" ht="22.15" customHeight="1">
      <c r="B19" s="33"/>
      <c r="C19" s="523"/>
      <c r="D19" s="524"/>
      <c r="E19" s="180"/>
      <c r="F19" s="197"/>
      <c r="G19" s="272"/>
      <c r="H19" s="303"/>
      <c r="I19" s="303"/>
      <c r="J19" s="303"/>
      <c r="K19" s="292"/>
      <c r="L19" s="219"/>
      <c r="Q19" s="38"/>
      <c r="R19" s="38"/>
      <c r="S19" s="38"/>
      <c r="T19" s="38"/>
    </row>
    <row r="20" spans="2:20" ht="22.15" customHeight="1">
      <c r="B20" s="33"/>
      <c r="C20" s="523"/>
      <c r="D20" s="524"/>
      <c r="E20" s="180"/>
      <c r="F20" s="197"/>
      <c r="G20" s="272"/>
      <c r="H20" s="303"/>
      <c r="I20" s="303"/>
      <c r="J20" s="303"/>
      <c r="K20" s="292"/>
      <c r="L20" s="219"/>
      <c r="Q20" s="38"/>
      <c r="R20" s="38"/>
      <c r="S20" s="38"/>
      <c r="T20" s="38"/>
    </row>
    <row r="21" spans="2:20" ht="22.15" customHeight="1">
      <c r="B21" s="33"/>
      <c r="C21" s="523"/>
      <c r="D21" s="524"/>
      <c r="E21" s="180"/>
      <c r="F21" s="197"/>
      <c r="G21" s="272"/>
      <c r="H21" s="303"/>
      <c r="I21" s="303"/>
      <c r="J21" s="303"/>
      <c r="K21" s="292"/>
      <c r="L21" s="219"/>
      <c r="Q21" s="38"/>
      <c r="R21" s="38"/>
      <c r="S21" s="38"/>
      <c r="T21" s="38"/>
    </row>
    <row r="22" spans="2:20" ht="22.15" customHeight="1">
      <c r="B22" s="33"/>
      <c r="C22" s="523"/>
      <c r="D22" s="524"/>
      <c r="E22" s="180"/>
      <c r="F22" s="197"/>
      <c r="G22" s="272"/>
      <c r="H22" s="303"/>
      <c r="I22" s="303"/>
      <c r="J22" s="303"/>
      <c r="K22" s="292"/>
      <c r="L22" s="219"/>
      <c r="Q22" s="38"/>
      <c r="R22" s="38"/>
      <c r="S22" s="38"/>
      <c r="T22" s="38"/>
    </row>
    <row r="23" spans="2:20" ht="22.15" customHeight="1">
      <c r="B23" s="33"/>
      <c r="C23" s="523"/>
      <c r="D23" s="524"/>
      <c r="E23" s="180"/>
      <c r="F23" s="197"/>
      <c r="G23" s="272"/>
      <c r="H23" s="303"/>
      <c r="I23" s="303"/>
      <c r="J23" s="303"/>
      <c r="K23" s="292"/>
      <c r="L23" s="219"/>
      <c r="Q23" s="38"/>
      <c r="R23" s="38"/>
      <c r="S23" s="38"/>
      <c r="T23" s="38"/>
    </row>
    <row r="24" spans="2:20" ht="22.15" customHeight="1">
      <c r="B24" s="33"/>
      <c r="C24" s="523"/>
      <c r="D24" s="524"/>
      <c r="E24" s="180"/>
      <c r="F24" s="197"/>
      <c r="G24" s="272"/>
      <c r="H24" s="303"/>
      <c r="I24" s="303"/>
      <c r="J24" s="303"/>
      <c r="K24" s="292"/>
      <c r="L24" s="219"/>
      <c r="Q24" s="38"/>
      <c r="R24" s="38"/>
      <c r="S24" s="38"/>
      <c r="T24" s="38"/>
    </row>
    <row r="25" spans="2:20" ht="22.15" customHeight="1">
      <c r="B25" s="33"/>
      <c r="C25" s="523"/>
      <c r="D25" s="524"/>
      <c r="E25" s="180"/>
      <c r="F25" s="197"/>
      <c r="G25" s="272"/>
      <c r="H25" s="303"/>
      <c r="I25" s="303"/>
      <c r="J25" s="303"/>
      <c r="K25" s="292"/>
      <c r="L25" s="219"/>
      <c r="Q25" s="38"/>
      <c r="R25" s="38"/>
      <c r="S25" s="38"/>
      <c r="T25" s="38"/>
    </row>
    <row r="26" spans="2:20" ht="22.15" customHeight="1">
      <c r="B26" s="33"/>
      <c r="C26" s="523"/>
      <c r="D26" s="524"/>
      <c r="E26" s="180"/>
      <c r="F26" s="197"/>
      <c r="G26" s="272"/>
      <c r="H26" s="303"/>
      <c r="I26" s="303"/>
      <c r="J26" s="303"/>
      <c r="K26" s="292"/>
      <c r="L26" s="219"/>
      <c r="Q26" s="38"/>
      <c r="R26" s="38"/>
      <c r="S26" s="38"/>
      <c r="T26" s="38"/>
    </row>
    <row r="27" spans="2:20" ht="22.15" customHeight="1">
      <c r="B27" s="33"/>
      <c r="C27" s="523"/>
      <c r="D27" s="524"/>
      <c r="E27" s="180"/>
      <c r="F27" s="197"/>
      <c r="G27" s="272"/>
      <c r="H27" s="303"/>
      <c r="I27" s="303"/>
      <c r="J27" s="303"/>
      <c r="K27" s="292"/>
      <c r="L27" s="219"/>
      <c r="Q27" s="38"/>
      <c r="R27" s="38"/>
      <c r="S27" s="38"/>
      <c r="T27" s="38"/>
    </row>
    <row r="28" spans="2:20" ht="22.15" customHeight="1">
      <c r="B28" s="33"/>
      <c r="C28" s="523"/>
      <c r="D28" s="524"/>
      <c r="E28" s="179"/>
      <c r="F28" s="197"/>
      <c r="G28" s="272"/>
      <c r="H28" s="302"/>
      <c r="I28" s="303"/>
      <c r="J28" s="303"/>
      <c r="K28" s="292"/>
      <c r="L28" s="219"/>
      <c r="Q28" s="38"/>
      <c r="R28" s="38"/>
      <c r="S28" s="38"/>
      <c r="T28" s="38"/>
    </row>
    <row r="29" spans="2:20" ht="22.15" customHeight="1">
      <c r="B29" s="33"/>
      <c r="C29" s="523"/>
      <c r="D29" s="524"/>
      <c r="E29" s="179"/>
      <c r="F29" s="197"/>
      <c r="G29" s="272"/>
      <c r="H29" s="302"/>
      <c r="I29" s="303"/>
      <c r="J29" s="303"/>
      <c r="K29" s="292"/>
      <c r="L29" s="219"/>
      <c r="Q29" s="38"/>
      <c r="R29" s="38"/>
      <c r="S29" s="38"/>
      <c r="T29" s="38"/>
    </row>
    <row r="30" spans="2:20" ht="22.15" customHeight="1">
      <c r="B30" s="33"/>
      <c r="C30" s="523"/>
      <c r="D30" s="524"/>
      <c r="E30" s="179"/>
      <c r="F30" s="197"/>
      <c r="G30" s="272"/>
      <c r="H30" s="302"/>
      <c r="I30" s="303"/>
      <c r="J30" s="303"/>
      <c r="K30" s="292"/>
      <c r="L30" s="219"/>
      <c r="Q30" s="38"/>
      <c r="R30" s="38"/>
      <c r="S30" s="38"/>
      <c r="T30" s="38"/>
    </row>
    <row r="31" spans="2:20" ht="22.15" customHeight="1">
      <c r="B31" s="33"/>
      <c r="C31" s="523"/>
      <c r="D31" s="524"/>
      <c r="E31" s="179"/>
      <c r="F31" s="197"/>
      <c r="G31" s="272"/>
      <c r="H31" s="302"/>
      <c r="I31" s="303"/>
      <c r="J31" s="303"/>
      <c r="K31" s="292"/>
      <c r="L31" s="219"/>
      <c r="Q31" s="38"/>
      <c r="R31" s="38"/>
      <c r="S31" s="38"/>
      <c r="T31" s="38"/>
    </row>
    <row r="32" spans="2:20" ht="22.15" customHeight="1">
      <c r="B32" s="33"/>
      <c r="C32" s="523"/>
      <c r="D32" s="524"/>
      <c r="E32" s="179"/>
      <c r="F32" s="197"/>
      <c r="G32" s="272"/>
      <c r="H32" s="302"/>
      <c r="I32" s="303"/>
      <c r="J32" s="303"/>
      <c r="K32" s="292"/>
      <c r="L32" s="219"/>
      <c r="Q32" s="38"/>
      <c r="R32" s="38"/>
      <c r="S32" s="38"/>
      <c r="T32" s="38"/>
    </row>
    <row r="33" spans="2:20" ht="22.15" customHeight="1">
      <c r="B33" s="33"/>
      <c r="C33" s="523"/>
      <c r="D33" s="524"/>
      <c r="E33" s="179"/>
      <c r="F33" s="197"/>
      <c r="G33" s="272"/>
      <c r="H33" s="302"/>
      <c r="I33" s="303"/>
      <c r="J33" s="303"/>
      <c r="K33" s="292"/>
      <c r="L33" s="219"/>
      <c r="Q33" s="38"/>
      <c r="R33" s="38"/>
      <c r="S33" s="38"/>
      <c r="T33" s="38"/>
    </row>
    <row r="34" spans="2:20" ht="22.15" customHeight="1">
      <c r="B34" s="33"/>
      <c r="C34" s="523"/>
      <c r="D34" s="524"/>
      <c r="E34" s="179"/>
      <c r="F34" s="197"/>
      <c r="G34" s="272"/>
      <c r="H34" s="302"/>
      <c r="I34" s="303"/>
      <c r="J34" s="303"/>
      <c r="K34" s="292"/>
      <c r="L34" s="219"/>
      <c r="Q34" s="38"/>
      <c r="R34" s="38"/>
      <c r="S34" s="38"/>
      <c r="T34" s="38"/>
    </row>
    <row r="35" spans="2:20" ht="22.15" customHeight="1">
      <c r="B35" s="33"/>
      <c r="C35" s="523"/>
      <c r="D35" s="524"/>
      <c r="E35" s="179"/>
      <c r="F35" s="197"/>
      <c r="G35" s="272"/>
      <c r="H35" s="302"/>
      <c r="I35" s="303"/>
      <c r="J35" s="303"/>
      <c r="K35" s="292"/>
      <c r="L35" s="219"/>
      <c r="Q35" s="38"/>
      <c r="R35" s="38"/>
      <c r="S35" s="38"/>
      <c r="T35" s="38"/>
    </row>
    <row r="36" spans="2:20" ht="22.15" customHeight="1">
      <c r="B36" s="33"/>
      <c r="C36" s="523"/>
      <c r="D36" s="524"/>
      <c r="E36" s="179"/>
      <c r="F36" s="197"/>
      <c r="G36" s="272"/>
      <c r="H36" s="302"/>
      <c r="I36" s="303"/>
      <c r="J36" s="303"/>
      <c r="K36" s="292"/>
      <c r="L36" s="219"/>
      <c r="Q36" s="38"/>
      <c r="R36" s="38"/>
      <c r="S36" s="38"/>
      <c r="T36" s="38"/>
    </row>
    <row r="37" spans="2:20" ht="22.15" customHeight="1">
      <c r="B37" s="33"/>
      <c r="C37" s="523"/>
      <c r="D37" s="524"/>
      <c r="E37" s="179"/>
      <c r="F37" s="197"/>
      <c r="G37" s="272"/>
      <c r="H37" s="302"/>
      <c r="I37" s="303"/>
      <c r="J37" s="303"/>
      <c r="K37" s="292"/>
      <c r="L37" s="219"/>
      <c r="Q37" s="38"/>
      <c r="R37" s="38"/>
      <c r="S37" s="38"/>
      <c r="T37" s="38"/>
    </row>
    <row r="38" spans="2:20" ht="22.15" customHeight="1">
      <c r="B38" s="33"/>
      <c r="C38" s="523"/>
      <c r="D38" s="524"/>
      <c r="E38" s="179"/>
      <c r="F38" s="197"/>
      <c r="G38" s="272"/>
      <c r="H38" s="302"/>
      <c r="I38" s="303"/>
      <c r="J38" s="303"/>
      <c r="K38" s="292"/>
      <c r="L38" s="219"/>
      <c r="Q38" s="38"/>
      <c r="R38" s="38"/>
      <c r="S38" s="38"/>
      <c r="T38" s="38"/>
    </row>
    <row r="39" spans="2:20" ht="22.15" customHeight="1">
      <c r="B39" s="33"/>
      <c r="C39" s="523"/>
      <c r="D39" s="524"/>
      <c r="E39" s="179"/>
      <c r="F39" s="197"/>
      <c r="G39" s="272"/>
      <c r="H39" s="302"/>
      <c r="I39" s="303"/>
      <c r="J39" s="303"/>
      <c r="K39" s="292"/>
      <c r="L39" s="219"/>
      <c r="Q39" s="38"/>
      <c r="R39" s="38"/>
      <c r="S39" s="38"/>
      <c r="T39" s="38"/>
    </row>
    <row r="40" spans="2:20" ht="22.15" customHeight="1">
      <c r="B40" s="33"/>
      <c r="C40" s="523"/>
      <c r="D40" s="524"/>
      <c r="E40" s="179"/>
      <c r="F40" s="197"/>
      <c r="G40" s="272"/>
      <c r="H40" s="302"/>
      <c r="I40" s="303"/>
      <c r="J40" s="303"/>
      <c r="K40" s="292"/>
      <c r="L40" s="219"/>
      <c r="Q40" s="38"/>
      <c r="R40" s="38"/>
      <c r="S40" s="38"/>
      <c r="T40" s="38"/>
    </row>
    <row r="41" spans="2:20" ht="22.15" customHeight="1">
      <c r="B41" s="34"/>
      <c r="C41" s="525"/>
      <c r="D41" s="526"/>
      <c r="E41" s="183"/>
      <c r="F41" s="254"/>
      <c r="G41" s="273"/>
      <c r="H41" s="304"/>
      <c r="I41" s="305"/>
      <c r="J41" s="305"/>
      <c r="K41" s="291"/>
      <c r="L41" s="220"/>
      <c r="Q41" s="38"/>
      <c r="R41" s="38"/>
      <c r="S41" s="38"/>
      <c r="T41" s="38"/>
    </row>
    <row r="42" spans="2:20" ht="22.15" customHeight="1">
      <c r="B42" s="35"/>
      <c r="C42" s="477" t="s">
        <v>61</v>
      </c>
      <c r="D42" s="478"/>
      <c r="E42" s="184"/>
      <c r="F42" s="255"/>
      <c r="G42" s="274"/>
      <c r="H42" s="306"/>
      <c r="I42" s="307"/>
      <c r="J42" s="306"/>
      <c r="K42" s="293"/>
      <c r="L42" s="221"/>
      <c r="Q42" s="38"/>
      <c r="R42" s="38"/>
      <c r="S42" s="38"/>
      <c r="T42" s="38"/>
    </row>
    <row r="43" spans="2:20" ht="22.15" customHeight="1">
      <c r="B43" s="51">
        <v>1</v>
      </c>
      <c r="C43" s="527" t="s">
        <v>56</v>
      </c>
      <c r="D43" s="528"/>
      <c r="E43" s="185"/>
      <c r="F43" s="256"/>
      <c r="G43" s="275"/>
      <c r="H43" s="304"/>
      <c r="I43" s="308"/>
      <c r="J43" s="304"/>
      <c r="K43" s="290"/>
      <c r="L43" s="222"/>
      <c r="Q43" s="38"/>
      <c r="R43" s="38"/>
      <c r="S43" s="38"/>
      <c r="T43" s="38"/>
    </row>
    <row r="44" spans="2:20" ht="22.15" customHeight="1">
      <c r="B44" s="41"/>
      <c r="C44" s="483"/>
      <c r="D44" s="484"/>
      <c r="E44" s="186"/>
      <c r="F44" s="257"/>
      <c r="G44" s="276"/>
      <c r="H44" s="257"/>
      <c r="I44" s="257"/>
      <c r="J44" s="257"/>
      <c r="K44" s="309"/>
      <c r="L44" s="223"/>
      <c r="Q44" s="38"/>
      <c r="R44" s="38"/>
      <c r="S44" s="38"/>
      <c r="T44" s="38"/>
    </row>
    <row r="45" spans="2:20" ht="22.15" customHeight="1">
      <c r="B45" s="41"/>
      <c r="C45" s="483"/>
      <c r="D45" s="484"/>
      <c r="E45" s="186"/>
      <c r="F45" s="257"/>
      <c r="G45" s="276"/>
      <c r="H45" s="257"/>
      <c r="I45" s="257"/>
      <c r="J45" s="257"/>
      <c r="K45" s="309"/>
      <c r="L45" s="223"/>
      <c r="Q45" s="38"/>
      <c r="R45" s="38"/>
      <c r="S45" s="38"/>
      <c r="T45" s="38"/>
    </row>
    <row r="46" spans="2:20" ht="22.15" customHeight="1">
      <c r="B46" s="41"/>
      <c r="C46" s="483"/>
      <c r="D46" s="484"/>
      <c r="E46" s="186"/>
      <c r="F46" s="257"/>
      <c r="G46" s="276"/>
      <c r="H46" s="257"/>
      <c r="I46" s="257"/>
      <c r="J46" s="257"/>
      <c r="K46" s="309"/>
      <c r="L46" s="223"/>
      <c r="Q46" s="38"/>
      <c r="R46" s="38"/>
      <c r="S46" s="38"/>
      <c r="T46" s="38"/>
    </row>
    <row r="47" spans="2:20" ht="22.15" customHeight="1">
      <c r="B47" s="41"/>
      <c r="C47" s="483"/>
      <c r="D47" s="484"/>
      <c r="E47" s="186"/>
      <c r="F47" s="257"/>
      <c r="G47" s="276"/>
      <c r="H47" s="257"/>
      <c r="I47" s="257"/>
      <c r="J47" s="257"/>
      <c r="K47" s="309"/>
      <c r="L47" s="223"/>
      <c r="Q47" s="38"/>
      <c r="R47" s="38"/>
      <c r="S47" s="38"/>
      <c r="T47" s="38"/>
    </row>
    <row r="48" spans="2:20" ht="22.15" customHeight="1">
      <c r="B48" s="41"/>
      <c r="C48" s="483"/>
      <c r="D48" s="484"/>
      <c r="E48" s="186"/>
      <c r="F48" s="257"/>
      <c r="G48" s="276"/>
      <c r="H48" s="257"/>
      <c r="I48" s="257"/>
      <c r="J48" s="257"/>
      <c r="K48" s="309"/>
      <c r="L48" s="223"/>
      <c r="Q48" s="38"/>
      <c r="R48" s="38"/>
      <c r="S48" s="38"/>
      <c r="T48" s="38"/>
    </row>
    <row r="49" spans="2:20" ht="22.15" customHeight="1">
      <c r="B49" s="41"/>
      <c r="C49" s="483"/>
      <c r="D49" s="484"/>
      <c r="E49" s="186"/>
      <c r="F49" s="257"/>
      <c r="G49" s="276"/>
      <c r="H49" s="257"/>
      <c r="I49" s="257"/>
      <c r="J49" s="257"/>
      <c r="K49" s="309"/>
      <c r="L49" s="223"/>
      <c r="Q49" s="38"/>
      <c r="R49" s="38"/>
      <c r="S49" s="38"/>
      <c r="T49" s="38"/>
    </row>
    <row r="50" spans="2:20" ht="22.15" customHeight="1">
      <c r="B50" s="41"/>
      <c r="C50" s="483"/>
      <c r="D50" s="484"/>
      <c r="E50" s="186"/>
      <c r="F50" s="257"/>
      <c r="G50" s="276"/>
      <c r="H50" s="257"/>
      <c r="I50" s="257"/>
      <c r="J50" s="257"/>
      <c r="K50" s="309"/>
      <c r="L50" s="223"/>
      <c r="Q50" s="38"/>
      <c r="R50" s="38"/>
      <c r="S50" s="38"/>
      <c r="T50" s="38"/>
    </row>
    <row r="51" spans="2:20" ht="22.15" customHeight="1">
      <c r="B51" s="41"/>
      <c r="C51" s="483"/>
      <c r="D51" s="484"/>
      <c r="E51" s="186"/>
      <c r="F51" s="257"/>
      <c r="G51" s="276"/>
      <c r="H51" s="257"/>
      <c r="I51" s="257"/>
      <c r="J51" s="257"/>
      <c r="K51" s="309"/>
      <c r="L51" s="223"/>
      <c r="Q51" s="38"/>
      <c r="R51" s="38"/>
      <c r="S51" s="38"/>
      <c r="T51" s="38"/>
    </row>
    <row r="52" spans="2:20" ht="22.15" customHeight="1">
      <c r="B52" s="41"/>
      <c r="C52" s="188"/>
      <c r="D52" s="189"/>
      <c r="E52" s="187"/>
      <c r="F52" s="257"/>
      <c r="G52" s="276"/>
      <c r="H52" s="257"/>
      <c r="I52" s="257"/>
      <c r="J52" s="257"/>
      <c r="K52" s="257"/>
      <c r="L52" s="223"/>
      <c r="Q52" s="38"/>
      <c r="R52" s="38"/>
      <c r="S52" s="38"/>
      <c r="T52" s="38"/>
    </row>
    <row r="53" spans="2:20" ht="22.15" customHeight="1">
      <c r="B53" s="42"/>
      <c r="C53" s="188"/>
      <c r="D53" s="190"/>
      <c r="E53" s="191"/>
      <c r="F53" s="257"/>
      <c r="G53" s="276"/>
      <c r="H53" s="257"/>
      <c r="I53" s="257"/>
      <c r="J53" s="257"/>
      <c r="K53" s="257"/>
      <c r="L53" s="223"/>
      <c r="Q53" s="38"/>
      <c r="R53" s="38"/>
      <c r="S53" s="38"/>
      <c r="T53" s="38"/>
    </row>
    <row r="54" spans="2:20" ht="22.15" customHeight="1">
      <c r="B54" s="42"/>
      <c r="C54" s="188"/>
      <c r="D54" s="190"/>
      <c r="E54" s="191"/>
      <c r="F54" s="257"/>
      <c r="G54" s="277"/>
      <c r="H54" s="310"/>
      <c r="I54" s="310"/>
      <c r="J54" s="310"/>
      <c r="K54" s="310"/>
      <c r="L54" s="215"/>
      <c r="Q54" s="38"/>
      <c r="R54" s="38"/>
      <c r="S54" s="38"/>
      <c r="T54" s="38"/>
    </row>
    <row r="55" spans="2:20" ht="22.15" customHeight="1">
      <c r="B55" s="42"/>
      <c r="C55" s="188"/>
      <c r="D55" s="190"/>
      <c r="E55" s="191"/>
      <c r="F55" s="258"/>
      <c r="G55" s="277"/>
      <c r="H55" s="310"/>
      <c r="I55" s="310"/>
      <c r="J55" s="310"/>
      <c r="K55" s="310"/>
      <c r="L55" s="215"/>
      <c r="Q55" s="38"/>
      <c r="R55" s="38"/>
      <c r="S55" s="38"/>
      <c r="T55" s="38"/>
    </row>
    <row r="56" spans="2:20" ht="22.15" customHeight="1">
      <c r="B56" s="43"/>
      <c r="C56" s="188"/>
      <c r="D56" s="190"/>
      <c r="E56" s="187"/>
      <c r="F56" s="258"/>
      <c r="G56" s="278"/>
      <c r="H56" s="311"/>
      <c r="I56" s="312"/>
      <c r="J56" s="310"/>
      <c r="K56" s="310"/>
      <c r="L56" s="215"/>
      <c r="Q56" s="38"/>
      <c r="R56" s="38"/>
      <c r="S56" s="38"/>
      <c r="T56" s="38"/>
    </row>
    <row r="57" spans="2:20" ht="22.15" customHeight="1">
      <c r="B57" s="43"/>
      <c r="C57" s="188"/>
      <c r="D57" s="190"/>
      <c r="E57" s="187"/>
      <c r="F57" s="258"/>
      <c r="G57" s="278"/>
      <c r="H57" s="311"/>
      <c r="I57" s="312"/>
      <c r="J57" s="310"/>
      <c r="K57" s="310"/>
      <c r="L57" s="215"/>
      <c r="Q57" s="38"/>
      <c r="R57" s="38"/>
      <c r="S57" s="38"/>
      <c r="T57" s="38"/>
    </row>
    <row r="58" spans="2:20" ht="22.15" customHeight="1">
      <c r="B58" s="43"/>
      <c r="C58" s="188"/>
      <c r="D58" s="190"/>
      <c r="E58" s="187"/>
      <c r="F58" s="258"/>
      <c r="G58" s="278"/>
      <c r="H58" s="311"/>
      <c r="I58" s="312"/>
      <c r="J58" s="310"/>
      <c r="K58" s="310"/>
      <c r="L58" s="215"/>
      <c r="Q58" s="38"/>
      <c r="R58" s="38"/>
      <c r="S58" s="38"/>
      <c r="T58" s="38"/>
    </row>
    <row r="59" spans="2:20" ht="22.15" customHeight="1">
      <c r="B59" s="43"/>
      <c r="C59" s="188"/>
      <c r="D59" s="190"/>
      <c r="E59" s="187"/>
      <c r="F59" s="258"/>
      <c r="G59" s="277"/>
      <c r="H59" s="310"/>
      <c r="I59" s="310"/>
      <c r="J59" s="310"/>
      <c r="K59" s="310"/>
      <c r="L59" s="215"/>
      <c r="Q59" s="38"/>
      <c r="R59" s="38"/>
      <c r="S59" s="38"/>
      <c r="T59" s="38"/>
    </row>
    <row r="60" spans="2:20" ht="22.15" customHeight="1">
      <c r="B60" s="43"/>
      <c r="C60" s="188"/>
      <c r="D60" s="190"/>
      <c r="E60" s="187"/>
      <c r="F60" s="258"/>
      <c r="G60" s="277"/>
      <c r="H60" s="310"/>
      <c r="I60" s="310"/>
      <c r="J60" s="310"/>
      <c r="K60" s="310"/>
      <c r="L60" s="215"/>
      <c r="Q60" s="38"/>
      <c r="R60" s="38"/>
      <c r="S60" s="38"/>
      <c r="T60" s="38"/>
    </row>
    <row r="61" spans="2:20" ht="22.15" customHeight="1">
      <c r="B61" s="43"/>
      <c r="C61" s="188"/>
      <c r="D61" s="190"/>
      <c r="E61" s="187"/>
      <c r="F61" s="258"/>
      <c r="G61" s="278"/>
      <c r="H61" s="310"/>
      <c r="I61" s="310"/>
      <c r="J61" s="310"/>
      <c r="K61" s="310"/>
      <c r="L61" s="215"/>
      <c r="Q61" s="38"/>
      <c r="R61" s="38"/>
      <c r="S61" s="38"/>
      <c r="T61" s="38"/>
    </row>
    <row r="62" spans="2:20" ht="22.15" customHeight="1">
      <c r="B62" s="43"/>
      <c r="C62" s="188"/>
      <c r="D62" s="190"/>
      <c r="E62" s="187"/>
      <c r="F62" s="258"/>
      <c r="G62" s="278"/>
      <c r="H62" s="310"/>
      <c r="I62" s="310"/>
      <c r="J62" s="310"/>
      <c r="K62" s="310"/>
      <c r="L62" s="215"/>
      <c r="Q62" s="38"/>
      <c r="R62" s="38"/>
      <c r="S62" s="38"/>
      <c r="T62" s="38"/>
    </row>
    <row r="63" spans="2:20" ht="22.15" customHeight="1">
      <c r="B63" s="43"/>
      <c r="C63" s="188"/>
      <c r="D63" s="190"/>
      <c r="E63" s="187"/>
      <c r="F63" s="258"/>
      <c r="G63" s="278"/>
      <c r="H63" s="310"/>
      <c r="I63" s="310"/>
      <c r="J63" s="310"/>
      <c r="K63" s="310"/>
      <c r="L63" s="215"/>
      <c r="Q63" s="38"/>
      <c r="R63" s="38"/>
      <c r="S63" s="38"/>
      <c r="T63" s="38"/>
    </row>
    <row r="64" spans="2:20" ht="22.15" customHeight="1">
      <c r="B64" s="43"/>
      <c r="C64" s="188"/>
      <c r="D64" s="190"/>
      <c r="E64" s="187"/>
      <c r="F64" s="258"/>
      <c r="G64" s="278"/>
      <c r="H64" s="310"/>
      <c r="I64" s="310"/>
      <c r="J64" s="310"/>
      <c r="K64" s="310"/>
      <c r="L64" s="215"/>
      <c r="Q64" s="38"/>
      <c r="R64" s="38"/>
      <c r="S64" s="38"/>
      <c r="T64" s="38"/>
    </row>
    <row r="65" spans="2:20" ht="22.15" customHeight="1">
      <c r="B65" s="43"/>
      <c r="C65" s="188"/>
      <c r="D65" s="190"/>
      <c r="E65" s="187"/>
      <c r="F65" s="258"/>
      <c r="G65" s="277"/>
      <c r="H65" s="310"/>
      <c r="I65" s="310"/>
      <c r="J65" s="310"/>
      <c r="K65" s="310"/>
      <c r="L65" s="215"/>
      <c r="Q65" s="38"/>
      <c r="R65" s="38"/>
      <c r="S65" s="38"/>
      <c r="T65" s="38"/>
    </row>
    <row r="66" spans="2:20" ht="22.15" customHeight="1">
      <c r="B66" s="43"/>
      <c r="C66" s="188"/>
      <c r="D66" s="190"/>
      <c r="E66" s="187"/>
      <c r="F66" s="258"/>
      <c r="G66" s="277"/>
      <c r="H66" s="310"/>
      <c r="I66" s="310"/>
      <c r="J66" s="310"/>
      <c r="K66" s="310"/>
      <c r="L66" s="215"/>
      <c r="Q66" s="38"/>
      <c r="R66" s="38"/>
      <c r="S66" s="38"/>
      <c r="T66" s="38"/>
    </row>
    <row r="67" spans="2:20" ht="22.15" customHeight="1">
      <c r="B67" s="43"/>
      <c r="C67" s="188"/>
      <c r="D67" s="190"/>
      <c r="E67" s="187"/>
      <c r="F67" s="258"/>
      <c r="G67" s="277"/>
      <c r="H67" s="310"/>
      <c r="I67" s="310"/>
      <c r="J67" s="310"/>
      <c r="K67" s="310"/>
      <c r="L67" s="215"/>
      <c r="Q67" s="38"/>
      <c r="R67" s="38"/>
      <c r="S67" s="38"/>
      <c r="T67" s="38"/>
    </row>
    <row r="68" spans="2:20" ht="22.15" customHeight="1">
      <c r="B68" s="41"/>
      <c r="C68" s="519"/>
      <c r="D68" s="520"/>
      <c r="E68" s="192"/>
      <c r="F68" s="197"/>
      <c r="G68" s="198"/>
      <c r="H68" s="197"/>
      <c r="I68" s="197"/>
      <c r="J68" s="197"/>
      <c r="K68" s="197"/>
      <c r="L68" s="215"/>
      <c r="Q68" s="38"/>
      <c r="R68" s="38"/>
      <c r="S68" s="38"/>
      <c r="T68" s="38"/>
    </row>
    <row r="69" spans="2:20" ht="22.15" customHeight="1">
      <c r="B69" s="41"/>
      <c r="C69" s="519"/>
      <c r="D69" s="520"/>
      <c r="E69" s="192"/>
      <c r="F69" s="197"/>
      <c r="G69" s="198"/>
      <c r="H69" s="197"/>
      <c r="I69" s="197"/>
      <c r="J69" s="197"/>
      <c r="K69" s="197"/>
      <c r="L69" s="215"/>
      <c r="Q69" s="38"/>
      <c r="R69" s="38"/>
      <c r="S69" s="38"/>
      <c r="T69" s="38"/>
    </row>
    <row r="70" spans="2:20" ht="22.15" customHeight="1">
      <c r="B70" s="41"/>
      <c r="C70" s="519"/>
      <c r="D70" s="520"/>
      <c r="E70" s="192"/>
      <c r="F70" s="197"/>
      <c r="G70" s="198"/>
      <c r="H70" s="197"/>
      <c r="I70" s="197"/>
      <c r="J70" s="197"/>
      <c r="K70" s="197"/>
      <c r="L70" s="215"/>
      <c r="Q70" s="38"/>
      <c r="R70" s="38"/>
      <c r="S70" s="38"/>
      <c r="T70" s="38"/>
    </row>
    <row r="71" spans="2:20" ht="22.15" customHeight="1">
      <c r="B71" s="41"/>
      <c r="C71" s="519"/>
      <c r="D71" s="520"/>
      <c r="E71" s="192"/>
      <c r="F71" s="197"/>
      <c r="G71" s="198"/>
      <c r="H71" s="197"/>
      <c r="I71" s="197"/>
      <c r="J71" s="197"/>
      <c r="K71" s="197"/>
      <c r="L71" s="215"/>
      <c r="Q71" s="38"/>
      <c r="R71" s="38"/>
      <c r="S71" s="38"/>
      <c r="T71" s="38"/>
    </row>
    <row r="72" spans="2:20" ht="22.15" customHeight="1">
      <c r="B72" s="41"/>
      <c r="C72" s="519"/>
      <c r="D72" s="520"/>
      <c r="E72" s="192"/>
      <c r="F72" s="197"/>
      <c r="G72" s="198"/>
      <c r="H72" s="197"/>
      <c r="I72" s="197"/>
      <c r="J72" s="197"/>
      <c r="K72" s="197"/>
      <c r="L72" s="215"/>
      <c r="Q72" s="38"/>
      <c r="R72" s="38"/>
      <c r="S72" s="38"/>
      <c r="T72" s="38"/>
    </row>
    <row r="73" spans="2:20" ht="22.15" customHeight="1">
      <c r="B73" s="41"/>
      <c r="C73" s="519"/>
      <c r="D73" s="520"/>
      <c r="E73" s="192"/>
      <c r="F73" s="197"/>
      <c r="G73" s="198"/>
      <c r="H73" s="197"/>
      <c r="I73" s="197"/>
      <c r="J73" s="197"/>
      <c r="K73" s="197"/>
      <c r="L73" s="215"/>
      <c r="Q73" s="38"/>
      <c r="R73" s="38"/>
      <c r="S73" s="38"/>
      <c r="T73" s="38"/>
    </row>
    <row r="74" spans="2:20" ht="22.15" customHeight="1">
      <c r="B74" s="41"/>
      <c r="C74" s="519"/>
      <c r="D74" s="520"/>
      <c r="E74" s="192"/>
      <c r="F74" s="197"/>
      <c r="G74" s="198"/>
      <c r="H74" s="197"/>
      <c r="I74" s="197"/>
      <c r="J74" s="197"/>
      <c r="K74" s="197"/>
      <c r="L74" s="215"/>
      <c r="Q74" s="38"/>
      <c r="R74" s="38"/>
      <c r="S74" s="38"/>
      <c r="T74" s="38"/>
    </row>
    <row r="75" spans="2:20" ht="22.15" customHeight="1">
      <c r="B75" s="41"/>
      <c r="C75" s="519"/>
      <c r="D75" s="520"/>
      <c r="E75" s="192"/>
      <c r="F75" s="197"/>
      <c r="G75" s="198"/>
      <c r="H75" s="197"/>
      <c r="I75" s="197"/>
      <c r="J75" s="197"/>
      <c r="K75" s="197"/>
      <c r="L75" s="215"/>
      <c r="Q75" s="38"/>
      <c r="R75" s="38"/>
      <c r="S75" s="38"/>
      <c r="T75" s="38"/>
    </row>
    <row r="76" spans="2:20" ht="22.15" customHeight="1">
      <c r="B76" s="41"/>
      <c r="C76" s="519"/>
      <c r="D76" s="520"/>
      <c r="E76" s="192"/>
      <c r="F76" s="197"/>
      <c r="G76" s="198"/>
      <c r="H76" s="197"/>
      <c r="I76" s="197"/>
      <c r="J76" s="197"/>
      <c r="K76" s="197"/>
      <c r="L76" s="215"/>
      <c r="Q76" s="38"/>
      <c r="R76" s="38"/>
      <c r="S76" s="38"/>
      <c r="T76" s="38"/>
    </row>
    <row r="77" spans="2:20" ht="22.15" customHeight="1">
      <c r="B77" s="35"/>
      <c r="C77" s="477" t="s">
        <v>62</v>
      </c>
      <c r="D77" s="478"/>
      <c r="E77" s="184"/>
      <c r="F77" s="255"/>
      <c r="G77" s="274"/>
      <c r="H77" s="306"/>
      <c r="I77" s="307"/>
      <c r="J77" s="306"/>
      <c r="K77" s="293"/>
      <c r="L77" s="221"/>
      <c r="N77" s="58"/>
      <c r="O77" s="52"/>
      <c r="Q77" s="38"/>
      <c r="R77" s="38"/>
      <c r="S77" s="38"/>
      <c r="T77" s="38"/>
    </row>
    <row r="78" spans="2:20" ht="22.15" customHeight="1">
      <c r="B78" s="41">
        <v>1</v>
      </c>
      <c r="C78" s="521" t="str">
        <f>C43</f>
        <v>หมวดงานวิศวกรรมโครงสร้าง</v>
      </c>
      <c r="D78" s="522"/>
      <c r="E78" s="193"/>
      <c r="F78" s="257"/>
      <c r="G78" s="279"/>
      <c r="H78" s="197"/>
      <c r="I78" s="258"/>
      <c r="J78" s="197"/>
      <c r="K78" s="313"/>
      <c r="L78" s="223"/>
      <c r="N78" s="229"/>
      <c r="O78" s="52"/>
      <c r="Q78" s="38"/>
      <c r="R78" s="38"/>
      <c r="S78" s="38"/>
      <c r="T78" s="38"/>
    </row>
    <row r="79" spans="2:20" ht="22.15" customHeight="1">
      <c r="B79" s="41"/>
      <c r="C79" s="483"/>
      <c r="D79" s="484"/>
      <c r="E79" s="193"/>
      <c r="F79" s="257"/>
      <c r="G79" s="279"/>
      <c r="H79" s="197"/>
      <c r="I79" s="258"/>
      <c r="J79" s="197"/>
      <c r="K79" s="313"/>
      <c r="L79" s="223"/>
      <c r="N79" s="229"/>
      <c r="O79" s="52"/>
      <c r="Q79" s="38"/>
      <c r="R79" s="38"/>
      <c r="S79" s="38"/>
      <c r="T79" s="38"/>
    </row>
    <row r="80" spans="2:20" ht="22.15" customHeight="1">
      <c r="B80" s="41"/>
      <c r="C80" s="499"/>
      <c r="D80" s="500"/>
      <c r="E80" s="159"/>
      <c r="F80" s="251"/>
      <c r="G80" s="280"/>
      <c r="H80" s="44"/>
      <c r="I80" s="260"/>
      <c r="J80" s="44"/>
      <c r="K80" s="294"/>
      <c r="L80" s="223"/>
      <c r="N80" s="229"/>
      <c r="O80" s="52"/>
      <c r="Q80" s="38"/>
      <c r="R80" s="38"/>
      <c r="S80" s="38"/>
      <c r="T80" s="38"/>
    </row>
    <row r="81" spans="2:20" ht="22.15" customHeight="1">
      <c r="B81" s="41"/>
      <c r="C81" s="497"/>
      <c r="D81" s="498"/>
      <c r="E81" s="194"/>
      <c r="F81" s="257"/>
      <c r="G81" s="281"/>
      <c r="H81" s="309"/>
      <c r="I81" s="309"/>
      <c r="J81" s="309"/>
      <c r="K81" s="309"/>
      <c r="L81" s="223"/>
      <c r="N81" s="229"/>
      <c r="O81" s="52"/>
      <c r="Q81" s="38"/>
      <c r="R81" s="38"/>
      <c r="S81" s="38"/>
      <c r="T81" s="38"/>
    </row>
    <row r="82" spans="2:20" ht="22.15" customHeight="1">
      <c r="B82" s="41"/>
      <c r="C82" s="483"/>
      <c r="D82" s="484"/>
      <c r="E82" s="187"/>
      <c r="F82" s="259"/>
      <c r="G82" s="282"/>
      <c r="H82" s="314"/>
      <c r="I82" s="314"/>
      <c r="J82" s="314"/>
      <c r="K82" s="315"/>
      <c r="L82" s="223"/>
      <c r="N82" s="229"/>
      <c r="O82" s="52"/>
      <c r="Q82" s="38"/>
      <c r="R82" s="38"/>
      <c r="S82" s="38"/>
      <c r="T82" s="38"/>
    </row>
    <row r="83" spans="2:20" ht="22.15" customHeight="1">
      <c r="B83" s="41"/>
      <c r="C83" s="515"/>
      <c r="D83" s="516"/>
      <c r="E83" s="187"/>
      <c r="F83" s="251"/>
      <c r="G83" s="280"/>
      <c r="H83" s="44"/>
      <c r="I83" s="260"/>
      <c r="J83" s="44"/>
      <c r="K83" s="294"/>
      <c r="L83" s="223"/>
      <c r="N83" s="229"/>
      <c r="O83" s="52"/>
      <c r="Q83" s="38"/>
      <c r="R83" s="38"/>
      <c r="S83" s="38"/>
      <c r="T83" s="38"/>
    </row>
    <row r="84" spans="2:20" ht="22.15" customHeight="1">
      <c r="B84" s="41"/>
      <c r="C84" s="497"/>
      <c r="D84" s="498"/>
      <c r="E84" s="194"/>
      <c r="F84" s="257"/>
      <c r="G84" s="281"/>
      <c r="H84" s="309"/>
      <c r="I84" s="309"/>
      <c r="J84" s="309"/>
      <c r="K84" s="309"/>
      <c r="L84" s="223"/>
      <c r="N84" s="229"/>
      <c r="O84" s="52"/>
      <c r="Q84" s="38"/>
      <c r="R84" s="38"/>
      <c r="S84" s="38"/>
      <c r="T84" s="38"/>
    </row>
    <row r="85" spans="2:20" ht="22.15" customHeight="1">
      <c r="B85" s="41"/>
      <c r="C85" s="517"/>
      <c r="D85" s="518"/>
      <c r="E85" s="194"/>
      <c r="F85" s="257"/>
      <c r="G85" s="281"/>
      <c r="H85" s="309"/>
      <c r="I85" s="309"/>
      <c r="J85" s="309"/>
      <c r="K85" s="316"/>
      <c r="L85" s="223"/>
      <c r="N85" s="229"/>
      <c r="O85" s="52"/>
      <c r="Q85" s="38"/>
      <c r="R85" s="38"/>
      <c r="S85" s="38"/>
      <c r="T85" s="38"/>
    </row>
    <row r="86" spans="2:20" ht="22.15" customHeight="1">
      <c r="B86" s="41"/>
      <c r="C86" s="513"/>
      <c r="D86" s="514"/>
      <c r="E86" s="187"/>
      <c r="F86" s="251"/>
      <c r="G86" s="280"/>
      <c r="H86" s="44"/>
      <c r="I86" s="260"/>
      <c r="J86" s="44"/>
      <c r="K86" s="294"/>
      <c r="L86" s="223"/>
      <c r="N86" s="229"/>
      <c r="O86" s="52"/>
      <c r="Q86" s="38"/>
      <c r="R86" s="38"/>
      <c r="S86" s="38"/>
      <c r="T86" s="38"/>
    </row>
    <row r="87" spans="2:20" ht="22.15" customHeight="1">
      <c r="B87" s="41"/>
      <c r="C87" s="513"/>
      <c r="D87" s="514"/>
      <c r="E87" s="187"/>
      <c r="F87" s="257"/>
      <c r="G87" s="276"/>
      <c r="H87" s="44"/>
      <c r="I87" s="260"/>
      <c r="J87" s="44"/>
      <c r="K87" s="294"/>
      <c r="L87" s="223"/>
      <c r="N87" s="229"/>
      <c r="O87" s="52"/>
      <c r="Q87" s="38"/>
      <c r="R87" s="38"/>
      <c r="S87" s="38"/>
      <c r="T87" s="38"/>
    </row>
    <row r="88" spans="2:20" ht="22.15" customHeight="1">
      <c r="B88" s="41"/>
      <c r="C88" s="499"/>
      <c r="D88" s="500"/>
      <c r="E88" s="159"/>
      <c r="F88" s="251"/>
      <c r="G88" s="280"/>
      <c r="H88" s="44"/>
      <c r="I88" s="260"/>
      <c r="J88" s="44"/>
      <c r="K88" s="294"/>
      <c r="L88" s="223"/>
      <c r="N88" s="229"/>
      <c r="O88" s="52"/>
      <c r="Q88" s="38"/>
      <c r="R88" s="38"/>
      <c r="S88" s="38"/>
      <c r="T88" s="38"/>
    </row>
    <row r="89" spans="2:20" ht="22.15" customHeight="1">
      <c r="B89" s="41"/>
      <c r="C89" s="495"/>
      <c r="D89" s="496"/>
      <c r="E89" s="159"/>
      <c r="F89" s="251"/>
      <c r="G89" s="243"/>
      <c r="H89" s="44"/>
      <c r="I89" s="44"/>
      <c r="J89" s="44"/>
      <c r="K89" s="294"/>
      <c r="L89" s="223"/>
      <c r="N89" s="229"/>
      <c r="O89" s="52"/>
      <c r="Q89" s="38"/>
      <c r="R89" s="38"/>
      <c r="S89" s="38"/>
      <c r="T89" s="38"/>
    </row>
    <row r="90" spans="2:20" ht="22.15" customHeight="1">
      <c r="B90" s="41"/>
      <c r="C90" s="497"/>
      <c r="D90" s="498"/>
      <c r="E90" s="194"/>
      <c r="F90" s="257"/>
      <c r="G90" s="281"/>
      <c r="H90" s="309"/>
      <c r="I90" s="309"/>
      <c r="J90" s="309"/>
      <c r="K90" s="309"/>
      <c r="L90" s="223"/>
      <c r="N90" s="229"/>
      <c r="O90" s="52"/>
      <c r="Q90" s="38"/>
      <c r="R90" s="38"/>
      <c r="S90" s="38"/>
      <c r="T90" s="38"/>
    </row>
    <row r="91" spans="2:20" ht="22.15" customHeight="1">
      <c r="B91" s="41"/>
      <c r="C91" s="509"/>
      <c r="D91" s="510"/>
      <c r="E91" s="194"/>
      <c r="F91" s="257"/>
      <c r="G91" s="281"/>
      <c r="H91" s="309"/>
      <c r="I91" s="309"/>
      <c r="J91" s="309"/>
      <c r="K91" s="309"/>
      <c r="L91" s="223"/>
      <c r="N91" s="229"/>
      <c r="O91" s="52"/>
      <c r="Q91" s="38"/>
      <c r="R91" s="38"/>
      <c r="S91" s="38"/>
      <c r="T91" s="38"/>
    </row>
    <row r="92" spans="2:20" ht="22.15" customHeight="1">
      <c r="B92" s="41"/>
      <c r="C92" s="483"/>
      <c r="D92" s="484"/>
      <c r="E92" s="193"/>
      <c r="F92" s="257"/>
      <c r="G92" s="279"/>
      <c r="H92" s="197"/>
      <c r="I92" s="258"/>
      <c r="J92" s="197"/>
      <c r="K92" s="313"/>
      <c r="L92" s="223"/>
      <c r="N92" s="229"/>
      <c r="O92" s="52"/>
      <c r="Q92" s="38"/>
      <c r="R92" s="38"/>
      <c r="S92" s="38"/>
      <c r="T92" s="38"/>
    </row>
    <row r="93" spans="2:20" ht="22.15" customHeight="1">
      <c r="B93" s="41"/>
      <c r="C93" s="507"/>
      <c r="D93" s="508"/>
      <c r="E93" s="199"/>
      <c r="F93" s="258"/>
      <c r="G93" s="283"/>
      <c r="H93" s="44"/>
      <c r="I93" s="260"/>
      <c r="J93" s="44"/>
      <c r="K93" s="294"/>
      <c r="L93" s="223"/>
      <c r="N93" s="229"/>
      <c r="O93" s="52"/>
      <c r="Q93" s="38"/>
      <c r="R93" s="38"/>
      <c r="S93" s="38"/>
      <c r="T93" s="38"/>
    </row>
    <row r="94" spans="2:20" ht="22.15" customHeight="1">
      <c r="B94" s="41"/>
      <c r="C94" s="509"/>
      <c r="D94" s="510"/>
      <c r="E94" s="194"/>
      <c r="F94" s="257"/>
      <c r="G94" s="281"/>
      <c r="H94" s="309"/>
      <c r="I94" s="309"/>
      <c r="J94" s="309"/>
      <c r="K94" s="309"/>
      <c r="L94" s="223"/>
      <c r="N94" s="229"/>
      <c r="O94" s="52"/>
      <c r="Q94" s="38"/>
      <c r="R94" s="38"/>
      <c r="S94" s="38"/>
      <c r="T94" s="38"/>
    </row>
    <row r="95" spans="2:20" ht="22.15" customHeight="1">
      <c r="B95" s="41"/>
      <c r="C95" s="511"/>
      <c r="D95" s="512"/>
      <c r="E95" s="193"/>
      <c r="F95" s="257"/>
      <c r="G95" s="279"/>
      <c r="H95" s="197"/>
      <c r="I95" s="258"/>
      <c r="J95" s="197"/>
      <c r="K95" s="313"/>
      <c r="L95" s="223"/>
      <c r="N95" s="229"/>
      <c r="O95" s="52"/>
      <c r="Q95" s="38"/>
      <c r="R95" s="38"/>
      <c r="S95" s="38"/>
      <c r="T95" s="38"/>
    </row>
    <row r="96" spans="2:20" ht="22.15" customHeight="1">
      <c r="B96" s="41"/>
      <c r="C96" s="499"/>
      <c r="D96" s="500"/>
      <c r="E96" s="159"/>
      <c r="F96" s="251"/>
      <c r="G96" s="280"/>
      <c r="H96" s="44"/>
      <c r="I96" s="260"/>
      <c r="J96" s="44"/>
      <c r="K96" s="294"/>
      <c r="L96" s="223"/>
      <c r="N96" s="229"/>
      <c r="O96" s="52"/>
      <c r="Q96" s="38"/>
      <c r="R96" s="38"/>
      <c r="S96" s="38"/>
      <c r="T96" s="38"/>
    </row>
    <row r="97" spans="2:20" ht="22.15" customHeight="1">
      <c r="B97" s="41"/>
      <c r="C97" s="499"/>
      <c r="D97" s="500"/>
      <c r="E97" s="159"/>
      <c r="F97" s="251"/>
      <c r="G97" s="280"/>
      <c r="H97" s="44"/>
      <c r="I97" s="260"/>
      <c r="J97" s="44"/>
      <c r="K97" s="294"/>
      <c r="L97" s="223"/>
      <c r="N97" s="229"/>
      <c r="O97" s="52"/>
      <c r="Q97" s="38"/>
      <c r="R97" s="38"/>
      <c r="S97" s="38"/>
      <c r="T97" s="38"/>
    </row>
    <row r="98" spans="2:20" ht="22.15" customHeight="1">
      <c r="B98" s="41"/>
      <c r="C98" s="499"/>
      <c r="D98" s="500"/>
      <c r="E98" s="159"/>
      <c r="F98" s="251"/>
      <c r="G98" s="280"/>
      <c r="H98" s="44"/>
      <c r="I98" s="260"/>
      <c r="J98" s="44"/>
      <c r="K98" s="294"/>
      <c r="L98" s="223"/>
      <c r="N98" s="229"/>
      <c r="O98" s="52"/>
      <c r="Q98" s="38"/>
      <c r="R98" s="38"/>
      <c r="S98" s="38"/>
      <c r="T98" s="38"/>
    </row>
    <row r="99" spans="2:20" ht="22.15" customHeight="1">
      <c r="B99" s="41"/>
      <c r="C99" s="503"/>
      <c r="D99" s="504"/>
      <c r="E99" s="213"/>
      <c r="F99" s="251"/>
      <c r="G99" s="249"/>
      <c r="H99" s="232"/>
      <c r="I99" s="232"/>
      <c r="J99" s="232"/>
      <c r="K99" s="232"/>
      <c r="L99" s="223"/>
      <c r="N99" s="229"/>
      <c r="O99" s="52"/>
      <c r="Q99" s="38"/>
      <c r="R99" s="38"/>
      <c r="S99" s="38"/>
      <c r="T99" s="38"/>
    </row>
    <row r="100" spans="2:20" ht="22.15" customHeight="1">
      <c r="B100" s="41"/>
      <c r="C100" s="505"/>
      <c r="D100" s="506"/>
      <c r="E100" s="159"/>
      <c r="F100" s="251"/>
      <c r="G100" s="280"/>
      <c r="H100" s="44"/>
      <c r="I100" s="260"/>
      <c r="J100" s="44"/>
      <c r="K100" s="295"/>
      <c r="L100" s="223"/>
      <c r="N100" s="229"/>
      <c r="O100" s="52"/>
      <c r="Q100" s="38"/>
      <c r="R100" s="38"/>
      <c r="S100" s="38"/>
      <c r="T100" s="38"/>
    </row>
    <row r="101" spans="2:20" ht="22.15" customHeight="1">
      <c r="B101" s="41"/>
      <c r="C101" s="497"/>
      <c r="D101" s="498"/>
      <c r="E101" s="194"/>
      <c r="F101" s="257"/>
      <c r="G101" s="281"/>
      <c r="H101" s="309"/>
      <c r="I101" s="309"/>
      <c r="J101" s="309"/>
      <c r="K101" s="309"/>
      <c r="L101" s="223"/>
      <c r="N101" s="229"/>
      <c r="O101" s="52"/>
      <c r="Q101" s="38"/>
      <c r="R101" s="38"/>
      <c r="S101" s="38"/>
      <c r="T101" s="38"/>
    </row>
    <row r="102" spans="2:20" ht="22.15" customHeight="1">
      <c r="B102" s="41"/>
      <c r="C102" s="493"/>
      <c r="D102" s="494"/>
      <c r="E102" s="204"/>
      <c r="F102" s="251"/>
      <c r="G102" s="280"/>
      <c r="H102" s="44"/>
      <c r="I102" s="260"/>
      <c r="J102" s="44"/>
      <c r="K102" s="294"/>
      <c r="L102" s="223"/>
      <c r="N102" s="229"/>
      <c r="O102" s="52"/>
      <c r="Q102" s="38"/>
      <c r="R102" s="38"/>
      <c r="S102" s="38"/>
      <c r="T102" s="38"/>
    </row>
    <row r="103" spans="2:20" ht="22.15" customHeight="1">
      <c r="B103" s="41"/>
      <c r="C103" s="495"/>
      <c r="D103" s="496"/>
      <c r="E103" s="204"/>
      <c r="F103" s="251"/>
      <c r="G103" s="280"/>
      <c r="H103" s="44"/>
      <c r="I103" s="260"/>
      <c r="J103" s="44"/>
      <c r="K103" s="294"/>
      <c r="L103" s="223"/>
      <c r="N103" s="229"/>
      <c r="O103" s="52"/>
      <c r="Q103" s="38"/>
      <c r="R103" s="38"/>
      <c r="S103" s="38"/>
      <c r="T103" s="38"/>
    </row>
    <row r="104" spans="2:20" ht="22.15" customHeight="1">
      <c r="B104" s="41"/>
      <c r="C104" s="497"/>
      <c r="D104" s="498"/>
      <c r="E104" s="194"/>
      <c r="F104" s="257"/>
      <c r="G104" s="281"/>
      <c r="H104" s="309"/>
      <c r="I104" s="309"/>
      <c r="J104" s="309"/>
      <c r="K104" s="309"/>
      <c r="L104" s="223"/>
      <c r="N104" s="229"/>
      <c r="O104" s="52"/>
      <c r="Q104" s="38"/>
      <c r="R104" s="38"/>
      <c r="S104" s="38"/>
      <c r="T104" s="38"/>
    </row>
    <row r="105" spans="2:20" ht="22.15" customHeight="1">
      <c r="B105" s="41"/>
      <c r="C105" s="483"/>
      <c r="D105" s="484"/>
      <c r="E105" s="187"/>
      <c r="F105" s="259"/>
      <c r="G105" s="282"/>
      <c r="H105" s="314"/>
      <c r="I105" s="314"/>
      <c r="J105" s="314"/>
      <c r="K105" s="315"/>
      <c r="L105" s="223"/>
      <c r="N105" s="229"/>
      <c r="O105" s="52"/>
      <c r="Q105" s="38"/>
      <c r="R105" s="38"/>
      <c r="S105" s="38"/>
      <c r="T105" s="38"/>
    </row>
    <row r="106" spans="2:20" ht="22.15" customHeight="1">
      <c r="B106" s="41"/>
      <c r="C106" s="499"/>
      <c r="D106" s="500"/>
      <c r="E106" s="159"/>
      <c r="F106" s="251"/>
      <c r="G106" s="280"/>
      <c r="H106" s="44"/>
      <c r="I106" s="260"/>
      <c r="J106" s="44"/>
      <c r="K106" s="294"/>
      <c r="L106" s="223"/>
      <c r="N106" s="229"/>
      <c r="O106" s="52"/>
      <c r="Q106" s="38"/>
      <c r="R106" s="38"/>
      <c r="S106" s="38"/>
      <c r="T106" s="38"/>
    </row>
    <row r="107" spans="2:20" ht="22.15" customHeight="1">
      <c r="B107" s="41"/>
      <c r="C107" s="499"/>
      <c r="D107" s="500"/>
      <c r="E107" s="159"/>
      <c r="F107" s="251"/>
      <c r="G107" s="280"/>
      <c r="H107" s="44"/>
      <c r="I107" s="260"/>
      <c r="J107" s="44"/>
      <c r="K107" s="294"/>
      <c r="L107" s="223"/>
      <c r="N107" s="229"/>
      <c r="O107" s="52"/>
      <c r="Q107" s="38"/>
      <c r="R107" s="38"/>
      <c r="S107" s="38"/>
      <c r="T107" s="38"/>
    </row>
    <row r="108" spans="2:20" ht="22.15" customHeight="1">
      <c r="B108" s="41"/>
      <c r="C108" s="499"/>
      <c r="D108" s="500"/>
      <c r="E108" s="159"/>
      <c r="F108" s="251"/>
      <c r="G108" s="280"/>
      <c r="H108" s="44"/>
      <c r="I108" s="260"/>
      <c r="J108" s="44"/>
      <c r="K108" s="294"/>
      <c r="L108" s="223"/>
      <c r="N108" s="229"/>
      <c r="O108" s="52"/>
      <c r="Q108" s="38"/>
      <c r="R108" s="38"/>
      <c r="S108" s="38"/>
      <c r="T108" s="38"/>
    </row>
    <row r="109" spans="2:20" ht="22.15" customHeight="1">
      <c r="B109" s="41"/>
      <c r="C109" s="501"/>
      <c r="D109" s="502"/>
      <c r="E109" s="203"/>
      <c r="F109" s="251"/>
      <c r="G109" s="280"/>
      <c r="H109" s="44"/>
      <c r="I109" s="260"/>
      <c r="J109" s="44"/>
      <c r="K109" s="294"/>
      <c r="L109" s="223"/>
      <c r="N109" s="229"/>
      <c r="O109" s="52"/>
      <c r="Q109" s="38"/>
      <c r="R109" s="38"/>
      <c r="S109" s="38"/>
      <c r="T109" s="38"/>
    </row>
    <row r="110" spans="2:20" ht="22.15" customHeight="1">
      <c r="B110" s="41"/>
      <c r="C110" s="491"/>
      <c r="D110" s="492"/>
      <c r="E110" s="159"/>
      <c r="F110" s="251"/>
      <c r="G110" s="280"/>
      <c r="H110" s="44"/>
      <c r="I110" s="260"/>
      <c r="J110" s="44"/>
      <c r="K110" s="294"/>
      <c r="L110" s="223"/>
      <c r="N110" s="229"/>
      <c r="O110" s="52"/>
      <c r="Q110" s="38"/>
      <c r="R110" s="38"/>
      <c r="S110" s="38"/>
      <c r="T110" s="38"/>
    </row>
    <row r="111" spans="2:20" ht="22.15" customHeight="1">
      <c r="B111" s="41"/>
      <c r="C111" s="493"/>
      <c r="D111" s="494"/>
      <c r="E111" s="159"/>
      <c r="F111" s="251"/>
      <c r="G111" s="280"/>
      <c r="H111" s="44"/>
      <c r="I111" s="260"/>
      <c r="J111" s="44"/>
      <c r="K111" s="294"/>
      <c r="L111" s="223"/>
      <c r="N111" s="229"/>
      <c r="O111" s="52"/>
      <c r="Q111" s="38"/>
      <c r="R111" s="38"/>
      <c r="S111" s="38"/>
      <c r="T111" s="38"/>
    </row>
    <row r="112" spans="2:20" ht="22.15" customHeight="1">
      <c r="B112" s="41"/>
      <c r="C112" s="493"/>
      <c r="D112" s="494"/>
      <c r="E112" s="204"/>
      <c r="F112" s="251"/>
      <c r="G112" s="280"/>
      <c r="H112" s="44"/>
      <c r="I112" s="260"/>
      <c r="J112" s="44"/>
      <c r="K112" s="294"/>
      <c r="L112" s="223"/>
      <c r="N112" s="229"/>
      <c r="O112" s="52"/>
      <c r="Q112" s="38"/>
      <c r="R112" s="38"/>
      <c r="S112" s="38"/>
      <c r="T112" s="38"/>
    </row>
    <row r="113" spans="2:20" ht="22.15" customHeight="1">
      <c r="B113" s="41"/>
      <c r="C113" s="495"/>
      <c r="D113" s="496"/>
      <c r="E113" s="204"/>
      <c r="F113" s="251"/>
      <c r="G113" s="280"/>
      <c r="H113" s="44"/>
      <c r="I113" s="260"/>
      <c r="J113" s="44"/>
      <c r="K113" s="294"/>
      <c r="L113" s="223"/>
      <c r="N113" s="229"/>
      <c r="O113" s="52"/>
      <c r="Q113" s="38"/>
      <c r="R113" s="38"/>
      <c r="S113" s="38"/>
      <c r="T113" s="38"/>
    </row>
    <row r="114" spans="2:20" ht="22.15" customHeight="1">
      <c r="B114" s="41"/>
      <c r="C114" s="497"/>
      <c r="D114" s="498"/>
      <c r="E114" s="194"/>
      <c r="F114" s="257"/>
      <c r="G114" s="281"/>
      <c r="H114" s="309"/>
      <c r="I114" s="309"/>
      <c r="J114" s="309"/>
      <c r="K114" s="309"/>
      <c r="L114" s="223"/>
      <c r="N114" s="229"/>
      <c r="O114" s="52"/>
      <c r="Q114" s="38"/>
      <c r="R114" s="38"/>
      <c r="S114" s="38"/>
      <c r="T114" s="38"/>
    </row>
    <row r="115" spans="2:20" ht="22.15" customHeight="1">
      <c r="B115" s="41">
        <v>2</v>
      </c>
      <c r="C115" s="195" t="s">
        <v>63</v>
      </c>
      <c r="D115" s="196"/>
      <c r="E115" s="191"/>
      <c r="F115" s="197"/>
      <c r="G115" s="198"/>
      <c r="H115" s="197"/>
      <c r="I115" s="197"/>
      <c r="J115" s="197"/>
      <c r="K115" s="197"/>
      <c r="L115" s="215"/>
      <c r="M115" s="45"/>
      <c r="Q115" s="38"/>
      <c r="R115" s="38"/>
    </row>
    <row r="116" spans="2:20" ht="22.15" customHeight="1">
      <c r="B116" s="41"/>
      <c r="C116" s="471" t="s">
        <v>64</v>
      </c>
      <c r="D116" s="472"/>
      <c r="E116" s="186" t="s">
        <v>57</v>
      </c>
      <c r="F116" s="257"/>
      <c r="G116" s="276"/>
      <c r="H116" s="257"/>
      <c r="I116" s="257"/>
      <c r="J116" s="257"/>
      <c r="K116" s="309"/>
      <c r="L116" s="215"/>
      <c r="M116" s="233"/>
      <c r="Q116" s="38"/>
      <c r="R116" s="38"/>
    </row>
    <row r="117" spans="2:20" ht="22.15" customHeight="1">
      <c r="B117" s="41"/>
      <c r="C117" s="483" t="s">
        <v>65</v>
      </c>
      <c r="D117" s="484"/>
      <c r="E117" s="186" t="s">
        <v>57</v>
      </c>
      <c r="F117" s="257"/>
      <c r="G117" s="276"/>
      <c r="H117" s="257"/>
      <c r="I117" s="257"/>
      <c r="J117" s="257"/>
      <c r="K117" s="309"/>
      <c r="L117" s="215"/>
      <c r="M117" s="234"/>
      <c r="Q117" s="38"/>
      <c r="R117" s="38"/>
    </row>
    <row r="118" spans="2:20" ht="22.15" customHeight="1">
      <c r="B118" s="41"/>
      <c r="C118" s="485" t="s">
        <v>66</v>
      </c>
      <c r="D118" s="486"/>
      <c r="E118" s="186" t="s">
        <v>57</v>
      </c>
      <c r="F118" s="257"/>
      <c r="G118" s="276"/>
      <c r="H118" s="257"/>
      <c r="I118" s="257"/>
      <c r="J118" s="257"/>
      <c r="K118" s="309"/>
      <c r="L118" s="215"/>
      <c r="M118" s="233"/>
      <c r="Q118" s="38"/>
      <c r="R118" s="38"/>
    </row>
    <row r="119" spans="2:20" ht="22.15" customHeight="1">
      <c r="B119" s="41"/>
      <c r="C119" s="487" t="s">
        <v>67</v>
      </c>
      <c r="D119" s="488"/>
      <c r="E119" s="186" t="s">
        <v>57</v>
      </c>
      <c r="F119" s="257"/>
      <c r="G119" s="276"/>
      <c r="H119" s="257"/>
      <c r="I119" s="257"/>
      <c r="J119" s="257"/>
      <c r="K119" s="309"/>
      <c r="L119" s="215"/>
      <c r="M119" s="233"/>
      <c r="Q119" s="38"/>
      <c r="R119" s="38"/>
      <c r="S119" s="38"/>
      <c r="T119" s="38"/>
    </row>
    <row r="120" spans="2:20" ht="22.15" customHeight="1">
      <c r="B120" s="41"/>
      <c r="C120" s="489"/>
      <c r="D120" s="490"/>
      <c r="E120" s="192"/>
      <c r="F120" s="197"/>
      <c r="G120" s="198"/>
      <c r="H120" s="197"/>
      <c r="I120" s="197"/>
      <c r="J120" s="197"/>
      <c r="K120" s="197"/>
      <c r="L120" s="215"/>
      <c r="M120" s="45"/>
      <c r="Q120" s="38"/>
      <c r="R120" s="38"/>
      <c r="S120" s="38"/>
      <c r="T120" s="38"/>
    </row>
    <row r="121" spans="2:20" ht="22.15" customHeight="1">
      <c r="B121" s="41"/>
      <c r="C121" s="489"/>
      <c r="D121" s="490"/>
      <c r="E121" s="192"/>
      <c r="F121" s="197"/>
      <c r="G121" s="198"/>
      <c r="H121" s="197"/>
      <c r="I121" s="197"/>
      <c r="J121" s="197"/>
      <c r="K121" s="197"/>
      <c r="L121" s="215"/>
      <c r="M121" s="45"/>
      <c r="Q121" s="38"/>
      <c r="R121" s="38"/>
      <c r="S121" s="38"/>
      <c r="T121" s="38"/>
    </row>
    <row r="122" spans="2:20" ht="22.15" customHeight="1">
      <c r="B122" s="41"/>
      <c r="C122" s="475"/>
      <c r="D122" s="476"/>
      <c r="E122" s="192"/>
      <c r="F122" s="197"/>
      <c r="G122" s="198"/>
      <c r="H122" s="197"/>
      <c r="I122" s="197"/>
      <c r="J122" s="197"/>
      <c r="K122" s="197"/>
      <c r="L122" s="215"/>
      <c r="M122" s="45"/>
      <c r="Q122" s="38"/>
      <c r="R122" s="38"/>
      <c r="S122" s="38"/>
      <c r="T122" s="38"/>
    </row>
    <row r="123" spans="2:20" ht="22.15" customHeight="1">
      <c r="B123" s="41"/>
      <c r="C123" s="475"/>
      <c r="D123" s="476"/>
      <c r="E123" s="192"/>
      <c r="F123" s="197"/>
      <c r="G123" s="198"/>
      <c r="H123" s="197"/>
      <c r="I123" s="197"/>
      <c r="J123" s="197"/>
      <c r="K123" s="197"/>
      <c r="L123" s="215"/>
      <c r="M123" s="45"/>
      <c r="Q123" s="38"/>
      <c r="R123" s="38"/>
      <c r="S123" s="38"/>
      <c r="T123" s="38"/>
    </row>
    <row r="124" spans="2:20" ht="22.15" customHeight="1">
      <c r="B124" s="41"/>
      <c r="C124" s="475"/>
      <c r="D124" s="476"/>
      <c r="E124" s="192"/>
      <c r="F124" s="197"/>
      <c r="G124" s="198"/>
      <c r="H124" s="197"/>
      <c r="I124" s="197"/>
      <c r="J124" s="197"/>
      <c r="K124" s="197"/>
      <c r="L124" s="215"/>
      <c r="M124" s="45"/>
      <c r="Q124" s="38"/>
      <c r="R124" s="38"/>
      <c r="S124" s="38"/>
      <c r="T124" s="38"/>
    </row>
    <row r="125" spans="2:20" ht="22.15" customHeight="1">
      <c r="B125" s="41"/>
      <c r="C125" s="475"/>
      <c r="D125" s="476"/>
      <c r="E125" s="192"/>
      <c r="F125" s="197"/>
      <c r="G125" s="198"/>
      <c r="H125" s="197"/>
      <c r="I125" s="197"/>
      <c r="J125" s="197"/>
      <c r="K125" s="197"/>
      <c r="L125" s="215"/>
      <c r="M125" s="45"/>
      <c r="Q125" s="38"/>
      <c r="R125" s="38"/>
      <c r="S125" s="38"/>
      <c r="T125" s="38"/>
    </row>
    <row r="126" spans="2:20" ht="22.15" customHeight="1">
      <c r="B126" s="41"/>
      <c r="C126" s="475"/>
      <c r="D126" s="476"/>
      <c r="E126" s="192"/>
      <c r="F126" s="197"/>
      <c r="G126" s="198"/>
      <c r="H126" s="197"/>
      <c r="I126" s="197"/>
      <c r="J126" s="197"/>
      <c r="K126" s="197"/>
      <c r="L126" s="215"/>
      <c r="M126" s="45"/>
      <c r="Q126" s="38"/>
      <c r="R126" s="38"/>
      <c r="S126" s="38"/>
      <c r="T126" s="38"/>
    </row>
    <row r="127" spans="2:20" ht="22.15" customHeight="1">
      <c r="B127" s="41"/>
      <c r="C127" s="475"/>
      <c r="D127" s="476"/>
      <c r="E127" s="192"/>
      <c r="F127" s="197"/>
      <c r="G127" s="198"/>
      <c r="H127" s="197"/>
      <c r="I127" s="197"/>
      <c r="J127" s="197"/>
      <c r="K127" s="197"/>
      <c r="L127" s="215"/>
      <c r="M127" s="45"/>
      <c r="Q127" s="38"/>
      <c r="R127" s="38"/>
      <c r="S127" s="38"/>
      <c r="T127" s="38"/>
    </row>
    <row r="128" spans="2:20" ht="22.15" customHeight="1">
      <c r="B128" s="41"/>
      <c r="C128" s="475"/>
      <c r="D128" s="476"/>
      <c r="E128" s="192"/>
      <c r="F128" s="197"/>
      <c r="G128" s="198"/>
      <c r="H128" s="197"/>
      <c r="I128" s="197"/>
      <c r="J128" s="197"/>
      <c r="K128" s="197"/>
      <c r="L128" s="215"/>
      <c r="M128" s="45"/>
      <c r="Q128" s="38"/>
      <c r="R128" s="38"/>
    </row>
    <row r="129" spans="2:23" ht="22.15" customHeight="1">
      <c r="B129" s="41"/>
      <c r="C129" s="475"/>
      <c r="D129" s="476"/>
      <c r="E129" s="192"/>
      <c r="F129" s="197"/>
      <c r="G129" s="198"/>
      <c r="H129" s="197"/>
      <c r="I129" s="197"/>
      <c r="J129" s="197"/>
      <c r="K129" s="197"/>
      <c r="L129" s="215"/>
      <c r="M129" s="45"/>
      <c r="Q129" s="38"/>
      <c r="R129" s="38"/>
    </row>
    <row r="130" spans="2:23" ht="22.15" customHeight="1">
      <c r="B130" s="41"/>
      <c r="C130" s="475"/>
      <c r="D130" s="476"/>
      <c r="E130" s="192"/>
      <c r="F130" s="197"/>
      <c r="G130" s="198"/>
      <c r="H130" s="197"/>
      <c r="I130" s="197"/>
      <c r="J130" s="197"/>
      <c r="K130" s="197"/>
      <c r="L130" s="215"/>
      <c r="M130" s="45"/>
      <c r="Q130" s="38"/>
      <c r="R130" s="38"/>
    </row>
    <row r="131" spans="2:23" ht="22.15" customHeight="1">
      <c r="B131" s="41"/>
      <c r="C131" s="475"/>
      <c r="D131" s="476"/>
      <c r="E131" s="192"/>
      <c r="F131" s="197"/>
      <c r="G131" s="198"/>
      <c r="H131" s="197"/>
      <c r="I131" s="197"/>
      <c r="J131" s="197"/>
      <c r="K131" s="197"/>
      <c r="L131" s="215"/>
      <c r="M131" s="45"/>
      <c r="Q131" s="38"/>
      <c r="R131" s="38"/>
    </row>
    <row r="132" spans="2:23" ht="22.15" customHeight="1">
      <c r="B132" s="41"/>
      <c r="C132" s="475"/>
      <c r="D132" s="476"/>
      <c r="E132" s="192"/>
      <c r="F132" s="197"/>
      <c r="G132" s="198"/>
      <c r="H132" s="197"/>
      <c r="I132" s="197"/>
      <c r="J132" s="197"/>
      <c r="K132" s="197"/>
      <c r="L132" s="215"/>
      <c r="M132" s="45"/>
      <c r="Q132" s="38"/>
      <c r="R132" s="38"/>
    </row>
    <row r="133" spans="2:23" ht="22.15" customHeight="1">
      <c r="B133" s="41"/>
      <c r="C133" s="475"/>
      <c r="D133" s="476"/>
      <c r="E133" s="192"/>
      <c r="F133" s="197"/>
      <c r="G133" s="198"/>
      <c r="H133" s="197"/>
      <c r="I133" s="197"/>
      <c r="J133" s="197"/>
      <c r="K133" s="197"/>
      <c r="L133" s="215"/>
      <c r="M133" s="45"/>
      <c r="Q133" s="38"/>
      <c r="R133" s="38"/>
    </row>
    <row r="134" spans="2:23" ht="22.15" customHeight="1">
      <c r="B134" s="41"/>
      <c r="C134" s="481"/>
      <c r="D134" s="482"/>
      <c r="E134" s="192"/>
      <c r="F134" s="197"/>
      <c r="G134" s="198"/>
      <c r="H134" s="197"/>
      <c r="I134" s="197"/>
      <c r="J134" s="197"/>
      <c r="K134" s="197"/>
      <c r="L134" s="215"/>
      <c r="M134" s="45"/>
      <c r="Q134" s="38"/>
      <c r="R134" s="38"/>
    </row>
    <row r="135" spans="2:23" ht="22.15" customHeight="1">
      <c r="B135" s="41"/>
      <c r="C135" s="475"/>
      <c r="D135" s="476"/>
      <c r="E135" s="192"/>
      <c r="F135" s="197"/>
      <c r="G135" s="198"/>
      <c r="H135" s="197"/>
      <c r="I135" s="197"/>
      <c r="J135" s="197"/>
      <c r="K135" s="197"/>
      <c r="L135" s="215"/>
      <c r="M135" s="45"/>
      <c r="Q135" s="38"/>
      <c r="R135" s="38"/>
    </row>
    <row r="136" spans="2:23" ht="22.15" customHeight="1">
      <c r="B136" s="41"/>
      <c r="C136" s="475"/>
      <c r="D136" s="476"/>
      <c r="E136" s="192"/>
      <c r="F136" s="197"/>
      <c r="G136" s="198"/>
      <c r="H136" s="197"/>
      <c r="I136" s="197"/>
      <c r="J136" s="197"/>
      <c r="K136" s="197"/>
      <c r="L136" s="215"/>
      <c r="M136" s="45"/>
      <c r="Q136" s="38"/>
      <c r="R136" s="38"/>
    </row>
    <row r="137" spans="2:23" ht="22.15" customHeight="1">
      <c r="B137" s="41"/>
      <c r="C137" s="475"/>
      <c r="D137" s="476"/>
      <c r="E137" s="192"/>
      <c r="F137" s="197"/>
      <c r="G137" s="198"/>
      <c r="H137" s="197"/>
      <c r="I137" s="197"/>
      <c r="J137" s="197"/>
      <c r="K137" s="197"/>
      <c r="L137" s="215"/>
      <c r="M137" s="45"/>
      <c r="Q137" s="38"/>
      <c r="R137" s="38"/>
    </row>
    <row r="138" spans="2:23" ht="22.15" customHeight="1">
      <c r="B138" s="41"/>
      <c r="C138" s="475"/>
      <c r="D138" s="476"/>
      <c r="E138" s="192"/>
      <c r="F138" s="197"/>
      <c r="G138" s="198"/>
      <c r="H138" s="197"/>
      <c r="I138" s="197"/>
      <c r="J138" s="197"/>
      <c r="K138" s="197"/>
      <c r="L138" s="215"/>
      <c r="M138" s="45"/>
      <c r="Q138" s="38"/>
      <c r="R138" s="38"/>
    </row>
    <row r="139" spans="2:23" ht="22.15" customHeight="1">
      <c r="B139" s="35"/>
      <c r="C139" s="477" t="s">
        <v>68</v>
      </c>
      <c r="D139" s="478"/>
      <c r="E139" s="184"/>
      <c r="F139" s="255"/>
      <c r="G139" s="274"/>
      <c r="H139" s="306"/>
      <c r="I139" s="307"/>
      <c r="J139" s="306"/>
      <c r="K139" s="293"/>
      <c r="L139" s="221"/>
      <c r="Q139" s="38"/>
      <c r="R139" s="38"/>
      <c r="S139" s="38"/>
      <c r="T139" s="38"/>
    </row>
    <row r="140" spans="2:23" s="36" customFormat="1" ht="22.15" customHeight="1">
      <c r="B140" s="225">
        <v>2</v>
      </c>
      <c r="C140" s="479" t="s">
        <v>69</v>
      </c>
      <c r="D140" s="480"/>
      <c r="E140" s="226"/>
      <c r="F140" s="260"/>
      <c r="G140" s="284"/>
      <c r="H140" s="262"/>
      <c r="I140" s="262"/>
      <c r="J140" s="262"/>
      <c r="K140" s="262"/>
      <c r="L140" s="227"/>
      <c r="M140" s="45"/>
      <c r="N140" s="48"/>
      <c r="S140" s="49"/>
      <c r="T140" s="50"/>
    </row>
    <row r="141" spans="2:23" s="36" customFormat="1" ht="22.15" customHeight="1">
      <c r="B141" s="225"/>
      <c r="C141" s="471" t="s">
        <v>70</v>
      </c>
      <c r="D141" s="472"/>
      <c r="E141" s="226"/>
      <c r="F141" s="260"/>
      <c r="G141" s="284"/>
      <c r="H141" s="262"/>
      <c r="I141" s="262"/>
      <c r="J141" s="262"/>
      <c r="K141" s="262"/>
      <c r="L141" s="227"/>
      <c r="M141" s="45"/>
      <c r="N141" s="48"/>
      <c r="S141" s="49"/>
      <c r="T141" s="50"/>
    </row>
    <row r="142" spans="2:23" s="36" customFormat="1" ht="22.15" customHeight="1">
      <c r="B142" s="225"/>
      <c r="C142" s="473" t="s">
        <v>71</v>
      </c>
      <c r="D142" s="474"/>
      <c r="E142" s="226"/>
      <c r="F142" s="260"/>
      <c r="G142" s="284"/>
      <c r="H142" s="262"/>
      <c r="I142" s="262"/>
      <c r="J142" s="262"/>
      <c r="K142" s="262"/>
      <c r="L142" s="227"/>
      <c r="M142" s="45"/>
      <c r="N142" s="48"/>
      <c r="S142" s="49"/>
      <c r="T142" s="50"/>
    </row>
    <row r="143" spans="2:23" s="36" customFormat="1" ht="22.15" customHeight="1">
      <c r="B143" s="225"/>
      <c r="C143" s="465" t="s">
        <v>72</v>
      </c>
      <c r="D143" s="466" t="s">
        <v>73</v>
      </c>
      <c r="E143" s="240" t="s">
        <v>74</v>
      </c>
      <c r="F143" s="261"/>
      <c r="G143" s="285"/>
      <c r="H143" s="44"/>
      <c r="I143" s="317"/>
      <c r="J143" s="257"/>
      <c r="K143" s="44"/>
      <c r="L143" s="238"/>
      <c r="M143" s="45"/>
      <c r="N143" s="48"/>
      <c r="S143" s="49"/>
      <c r="T143" s="50"/>
    </row>
    <row r="144" spans="2:23" s="36" customFormat="1" ht="22.15" customHeight="1">
      <c r="B144" s="225"/>
      <c r="C144" s="455" t="s">
        <v>75</v>
      </c>
      <c r="D144" s="456" t="s">
        <v>75</v>
      </c>
      <c r="E144" s="240" t="s">
        <v>74</v>
      </c>
      <c r="F144" s="261"/>
      <c r="G144" s="285"/>
      <c r="H144" s="44"/>
      <c r="I144" s="318"/>
      <c r="J144" s="257"/>
      <c r="K144" s="44"/>
      <c r="L144" s="238"/>
      <c r="M144" s="45"/>
      <c r="N144" s="236"/>
      <c r="O144" s="236"/>
      <c r="P144" s="57"/>
      <c r="Q144" s="53"/>
      <c r="R144" s="55"/>
      <c r="S144" s="54"/>
      <c r="T144" s="55"/>
      <c r="U144" s="55"/>
      <c r="V144" s="56"/>
      <c r="W144" s="228"/>
    </row>
    <row r="145" spans="2:23" s="36" customFormat="1" ht="22.15" customHeight="1">
      <c r="B145" s="225"/>
      <c r="C145" s="455" t="s">
        <v>76</v>
      </c>
      <c r="D145" s="456" t="s">
        <v>76</v>
      </c>
      <c r="E145" s="240" t="s">
        <v>77</v>
      </c>
      <c r="F145" s="261"/>
      <c r="G145" s="285"/>
      <c r="H145" s="44"/>
      <c r="I145" s="318"/>
      <c r="J145" s="257"/>
      <c r="K145" s="44"/>
      <c r="L145" s="238"/>
      <c r="M145" s="45"/>
      <c r="N145" s="236"/>
      <c r="O145" s="236"/>
      <c r="P145" s="57"/>
      <c r="Q145" s="53"/>
      <c r="R145" s="55"/>
      <c r="S145" s="54"/>
      <c r="T145" s="55"/>
      <c r="U145" s="55"/>
      <c r="V145" s="56"/>
      <c r="W145" s="228"/>
    </row>
    <row r="146" spans="2:23" s="36" customFormat="1" ht="22.15" customHeight="1">
      <c r="B146" s="225"/>
      <c r="C146" s="383" t="s">
        <v>78</v>
      </c>
      <c r="D146" s="384" t="s">
        <v>78</v>
      </c>
      <c r="E146" s="240"/>
      <c r="F146" s="261"/>
      <c r="G146" s="285"/>
      <c r="H146" s="44"/>
      <c r="I146" s="318"/>
      <c r="J146" s="257"/>
      <c r="K146" s="44"/>
      <c r="L146" s="238"/>
      <c r="M146" s="45"/>
      <c r="N146" s="236"/>
      <c r="O146" s="236"/>
      <c r="P146" s="57"/>
      <c r="Q146" s="53"/>
      <c r="R146" s="55"/>
      <c r="S146" s="54"/>
      <c r="T146" s="55"/>
      <c r="U146" s="55"/>
      <c r="V146" s="56"/>
      <c r="W146" s="228"/>
    </row>
    <row r="147" spans="2:23" s="36" customFormat="1" ht="22.15" customHeight="1">
      <c r="B147" s="225"/>
      <c r="C147" s="383" t="s">
        <v>79</v>
      </c>
      <c r="D147" s="384" t="s">
        <v>79</v>
      </c>
      <c r="E147" s="240" t="s">
        <v>74</v>
      </c>
      <c r="F147" s="261"/>
      <c r="G147" s="285"/>
      <c r="H147" s="44"/>
      <c r="I147" s="317"/>
      <c r="J147" s="257"/>
      <c r="K147" s="44"/>
      <c r="L147" s="238"/>
      <c r="M147" s="45"/>
      <c r="N147" s="236"/>
      <c r="O147" s="236"/>
      <c r="P147" s="57"/>
      <c r="Q147" s="53"/>
      <c r="R147" s="55"/>
      <c r="S147" s="54"/>
      <c r="T147" s="55"/>
      <c r="U147" s="55"/>
      <c r="V147" s="56"/>
      <c r="W147" s="228"/>
    </row>
    <row r="148" spans="2:23" s="36" customFormat="1" ht="22.15" customHeight="1">
      <c r="B148" s="225"/>
      <c r="C148" s="465" t="s">
        <v>80</v>
      </c>
      <c r="D148" s="466" t="s">
        <v>80</v>
      </c>
      <c r="E148" s="240" t="s">
        <v>74</v>
      </c>
      <c r="F148" s="261"/>
      <c r="G148" s="285"/>
      <c r="H148" s="44"/>
      <c r="I148" s="317"/>
      <c r="J148" s="257"/>
      <c r="K148" s="44"/>
      <c r="L148" s="238"/>
      <c r="M148" s="45"/>
      <c r="N148" s="236"/>
      <c r="O148" s="236"/>
      <c r="P148" s="57"/>
      <c r="Q148" s="53"/>
      <c r="R148" s="55"/>
      <c r="S148" s="54"/>
      <c r="T148" s="55"/>
      <c r="U148" s="55"/>
      <c r="V148" s="56"/>
      <c r="W148" s="228"/>
    </row>
    <row r="149" spans="2:23" s="36" customFormat="1" ht="22.15" customHeight="1">
      <c r="B149" s="225"/>
      <c r="C149" s="465" t="s">
        <v>81</v>
      </c>
      <c r="D149" s="466" t="s">
        <v>81</v>
      </c>
      <c r="E149" s="240" t="s">
        <v>82</v>
      </c>
      <c r="F149" s="261"/>
      <c r="G149" s="285"/>
      <c r="H149" s="44"/>
      <c r="I149" s="318"/>
      <c r="J149" s="257"/>
      <c r="K149" s="44"/>
      <c r="L149" s="238"/>
      <c r="M149" s="45"/>
      <c r="N149" s="236"/>
      <c r="O149" s="236"/>
      <c r="P149" s="57"/>
      <c r="Q149" s="53"/>
      <c r="R149" s="55"/>
      <c r="S149" s="54"/>
      <c r="T149" s="55"/>
      <c r="U149" s="55"/>
      <c r="V149" s="56"/>
      <c r="W149" s="228"/>
    </row>
    <row r="150" spans="2:23" s="36" customFormat="1" ht="22.15" customHeight="1">
      <c r="B150" s="225"/>
      <c r="C150" s="455" t="s">
        <v>83</v>
      </c>
      <c r="D150" s="456" t="s">
        <v>83</v>
      </c>
      <c r="E150" s="240" t="s">
        <v>82</v>
      </c>
      <c r="F150" s="261"/>
      <c r="G150" s="285"/>
      <c r="H150" s="44"/>
      <c r="I150" s="317"/>
      <c r="J150" s="257"/>
      <c r="K150" s="44"/>
      <c r="L150" s="239"/>
      <c r="M150" s="45"/>
      <c r="N150" s="236"/>
      <c r="O150" s="236"/>
      <c r="P150" s="57"/>
      <c r="Q150" s="53"/>
      <c r="R150" s="55"/>
      <c r="S150" s="54"/>
      <c r="T150" s="55"/>
      <c r="U150" s="55"/>
      <c r="V150" s="56"/>
      <c r="W150" s="228"/>
    </row>
    <row r="151" spans="2:23" s="36" customFormat="1" ht="22.15" customHeight="1">
      <c r="B151" s="225"/>
      <c r="C151" s="455" t="s">
        <v>84</v>
      </c>
      <c r="D151" s="456" t="s">
        <v>84</v>
      </c>
      <c r="E151" s="240" t="s">
        <v>82</v>
      </c>
      <c r="F151" s="261"/>
      <c r="G151" s="285"/>
      <c r="H151" s="44"/>
      <c r="I151" s="318"/>
      <c r="J151" s="257"/>
      <c r="K151" s="44"/>
      <c r="L151" s="239"/>
      <c r="M151" s="45"/>
      <c r="N151" s="236"/>
      <c r="O151" s="236"/>
      <c r="P151" s="57"/>
      <c r="Q151" s="53"/>
      <c r="R151" s="55"/>
      <c r="S151" s="54"/>
      <c r="T151" s="55"/>
      <c r="U151" s="55"/>
      <c r="V151" s="56"/>
      <c r="W151" s="228"/>
    </row>
    <row r="152" spans="2:23" s="36" customFormat="1" ht="22.15" customHeight="1">
      <c r="B152" s="225"/>
      <c r="C152" s="455" t="s">
        <v>85</v>
      </c>
      <c r="D152" s="456" t="s">
        <v>85</v>
      </c>
      <c r="E152" s="240" t="s">
        <v>82</v>
      </c>
      <c r="F152" s="261"/>
      <c r="G152" s="285"/>
      <c r="H152" s="44"/>
      <c r="I152" s="317"/>
      <c r="J152" s="257"/>
      <c r="K152" s="44"/>
      <c r="L152" s="239"/>
      <c r="M152" s="45"/>
      <c r="N152" s="236"/>
      <c r="O152" s="236"/>
      <c r="P152" s="57"/>
      <c r="Q152" s="53"/>
      <c r="R152" s="55"/>
      <c r="S152" s="54"/>
      <c r="T152" s="55"/>
      <c r="U152" s="55"/>
      <c r="V152" s="56"/>
      <c r="W152" s="228"/>
    </row>
    <row r="153" spans="2:23" s="36" customFormat="1" ht="22.15" customHeight="1">
      <c r="B153" s="225"/>
      <c r="C153" s="461" t="s">
        <v>86</v>
      </c>
      <c r="D153" s="462" t="s">
        <v>86</v>
      </c>
      <c r="E153" s="240" t="s">
        <v>82</v>
      </c>
      <c r="F153" s="261"/>
      <c r="G153" s="285"/>
      <c r="H153" s="44"/>
      <c r="I153" s="317"/>
      <c r="J153" s="257"/>
      <c r="K153" s="44"/>
      <c r="L153" s="235"/>
      <c r="M153" s="45"/>
      <c r="N153" s="236"/>
      <c r="O153" s="236"/>
      <c r="P153" s="57"/>
      <c r="Q153" s="53"/>
      <c r="R153" s="55"/>
      <c r="S153" s="54"/>
      <c r="T153" s="55"/>
      <c r="U153" s="55"/>
      <c r="V153" s="56"/>
      <c r="W153" s="228"/>
    </row>
    <row r="154" spans="2:23" s="36" customFormat="1" ht="22.15" customHeight="1">
      <c r="B154" s="225"/>
      <c r="C154" s="461" t="s">
        <v>87</v>
      </c>
      <c r="D154" s="462" t="s">
        <v>87</v>
      </c>
      <c r="E154" s="240" t="s">
        <v>82</v>
      </c>
      <c r="F154" s="261"/>
      <c r="G154" s="285"/>
      <c r="H154" s="44"/>
      <c r="I154" s="317"/>
      <c r="J154" s="257"/>
      <c r="K154" s="44"/>
      <c r="L154" s="235"/>
      <c r="M154" s="45"/>
      <c r="N154" s="236"/>
      <c r="O154" s="236"/>
      <c r="P154" s="57"/>
      <c r="Q154" s="53"/>
      <c r="R154" s="55"/>
      <c r="S154" s="54"/>
      <c r="T154" s="55"/>
      <c r="U154" s="55"/>
      <c r="V154" s="56"/>
      <c r="W154" s="228"/>
    </row>
    <row r="155" spans="2:23" s="36" customFormat="1" ht="22.15" customHeight="1">
      <c r="B155" s="225"/>
      <c r="C155" s="465" t="s">
        <v>88</v>
      </c>
      <c r="D155" s="466" t="s">
        <v>88</v>
      </c>
      <c r="E155" s="240" t="s">
        <v>82</v>
      </c>
      <c r="F155" s="261"/>
      <c r="G155" s="285"/>
      <c r="H155" s="44"/>
      <c r="I155" s="317"/>
      <c r="J155" s="257"/>
      <c r="K155" s="44"/>
      <c r="L155" s="235"/>
      <c r="M155" s="45"/>
      <c r="N155" s="236"/>
      <c r="O155" s="236"/>
      <c r="P155" s="57"/>
      <c r="Q155" s="53"/>
      <c r="R155" s="55"/>
      <c r="S155" s="54"/>
      <c r="T155" s="55"/>
      <c r="U155" s="55"/>
      <c r="V155" s="56"/>
      <c r="W155" s="228"/>
    </row>
    <row r="156" spans="2:23" s="36" customFormat="1" ht="22.15" customHeight="1">
      <c r="B156" s="225"/>
      <c r="C156" s="463" t="s">
        <v>89</v>
      </c>
      <c r="D156" s="464" t="s">
        <v>89</v>
      </c>
      <c r="E156" s="240" t="s">
        <v>82</v>
      </c>
      <c r="F156" s="261"/>
      <c r="G156" s="285"/>
      <c r="H156" s="44"/>
      <c r="I156" s="318"/>
      <c r="J156" s="257"/>
      <c r="K156" s="44"/>
      <c r="L156" s="235"/>
      <c r="M156" s="45"/>
      <c r="N156" s="236"/>
      <c r="O156" s="236"/>
      <c r="P156" s="57"/>
      <c r="Q156" s="53"/>
      <c r="R156" s="55"/>
      <c r="S156" s="54"/>
      <c r="T156" s="55"/>
      <c r="U156" s="55"/>
      <c r="V156" s="56"/>
      <c r="W156" s="228"/>
    </row>
    <row r="157" spans="2:23" s="36" customFormat="1" ht="22.15" customHeight="1">
      <c r="B157" s="225"/>
      <c r="C157" s="469" t="s">
        <v>90</v>
      </c>
      <c r="D157" s="470" t="s">
        <v>90</v>
      </c>
      <c r="E157" s="240" t="s">
        <v>82</v>
      </c>
      <c r="F157" s="261"/>
      <c r="G157" s="285"/>
      <c r="H157" s="44"/>
      <c r="I157" s="318"/>
      <c r="J157" s="257"/>
      <c r="K157" s="44"/>
      <c r="L157" s="223"/>
      <c r="M157" s="45"/>
      <c r="N157" s="236"/>
      <c r="O157" s="236"/>
      <c r="P157" s="57"/>
      <c r="Q157" s="53"/>
      <c r="R157" s="55"/>
      <c r="S157" s="54"/>
      <c r="T157" s="55"/>
      <c r="U157" s="55"/>
      <c r="V157" s="56"/>
      <c r="W157" s="228"/>
    </row>
    <row r="158" spans="2:23" s="36" customFormat="1" ht="22.15" customHeight="1">
      <c r="B158" s="225"/>
      <c r="C158" s="465" t="s">
        <v>91</v>
      </c>
      <c r="D158" s="466" t="s">
        <v>91</v>
      </c>
      <c r="E158" s="240" t="s">
        <v>82</v>
      </c>
      <c r="F158" s="261"/>
      <c r="G158" s="285"/>
      <c r="H158" s="44"/>
      <c r="I158" s="318"/>
      <c r="J158" s="257"/>
      <c r="K158" s="44"/>
      <c r="L158" s="223"/>
      <c r="M158" s="45"/>
      <c r="N158" s="236"/>
      <c r="O158" s="236"/>
      <c r="P158" s="57"/>
      <c r="Q158" s="53"/>
      <c r="R158" s="55"/>
      <c r="S158" s="54"/>
      <c r="T158" s="55"/>
      <c r="U158" s="55"/>
      <c r="V158" s="56"/>
      <c r="W158" s="228"/>
    </row>
    <row r="159" spans="2:23" s="36" customFormat="1" ht="22.15" customHeight="1">
      <c r="B159" s="225"/>
      <c r="C159" s="455" t="s">
        <v>92</v>
      </c>
      <c r="D159" s="456" t="s">
        <v>93</v>
      </c>
      <c r="E159" s="240" t="s">
        <v>82</v>
      </c>
      <c r="F159" s="261"/>
      <c r="G159" s="285"/>
      <c r="H159" s="44"/>
      <c r="I159" s="318"/>
      <c r="J159" s="257"/>
      <c r="K159" s="44"/>
      <c r="L159" s="223"/>
      <c r="M159" s="45"/>
      <c r="N159" s="236"/>
      <c r="O159" s="236"/>
      <c r="P159" s="57"/>
      <c r="Q159" s="53"/>
      <c r="R159" s="55"/>
      <c r="S159" s="54"/>
      <c r="T159" s="55"/>
      <c r="U159" s="55"/>
      <c r="V159" s="56"/>
      <c r="W159" s="228"/>
    </row>
    <row r="160" spans="2:23" s="36" customFormat="1" ht="22.15" customHeight="1">
      <c r="B160" s="225"/>
      <c r="C160" s="455" t="s">
        <v>94</v>
      </c>
      <c r="D160" s="456" t="s">
        <v>94</v>
      </c>
      <c r="E160" s="240" t="s">
        <v>82</v>
      </c>
      <c r="F160" s="261"/>
      <c r="G160" s="285"/>
      <c r="H160" s="44"/>
      <c r="I160" s="318"/>
      <c r="J160" s="257"/>
      <c r="K160" s="44"/>
      <c r="L160" s="237"/>
      <c r="M160" s="45"/>
      <c r="N160" s="236"/>
      <c r="O160" s="236"/>
      <c r="P160" s="57"/>
      <c r="Q160" s="53"/>
      <c r="R160" s="55"/>
      <c r="S160" s="54"/>
      <c r="T160" s="55"/>
      <c r="U160" s="55"/>
      <c r="V160" s="56"/>
      <c r="W160" s="228"/>
    </row>
    <row r="161" spans="2:23" s="36" customFormat="1" ht="22.15" customHeight="1">
      <c r="B161" s="225"/>
      <c r="C161" s="455" t="s">
        <v>95</v>
      </c>
      <c r="D161" s="456" t="s">
        <v>95</v>
      </c>
      <c r="E161" s="240" t="s">
        <v>82</v>
      </c>
      <c r="F161" s="261"/>
      <c r="G161" s="285"/>
      <c r="H161" s="44"/>
      <c r="I161" s="318"/>
      <c r="J161" s="257"/>
      <c r="K161" s="44"/>
      <c r="L161" s="223"/>
      <c r="M161" s="45"/>
      <c r="N161" s="236"/>
      <c r="O161" s="236"/>
      <c r="P161" s="57"/>
      <c r="Q161" s="53"/>
      <c r="R161" s="55"/>
      <c r="S161" s="54"/>
      <c r="T161" s="55"/>
      <c r="U161" s="55"/>
      <c r="V161" s="56"/>
      <c r="W161" s="228"/>
    </row>
    <row r="162" spans="2:23" s="36" customFormat="1" ht="22.15" customHeight="1">
      <c r="B162" s="225"/>
      <c r="C162" s="383" t="s">
        <v>96</v>
      </c>
      <c r="D162" s="384" t="s">
        <v>96</v>
      </c>
      <c r="E162" s="240" t="s">
        <v>82</v>
      </c>
      <c r="F162" s="261"/>
      <c r="G162" s="285"/>
      <c r="H162" s="44"/>
      <c r="I162" s="317"/>
      <c r="J162" s="257"/>
      <c r="K162" s="44"/>
      <c r="L162" s="223"/>
      <c r="M162" s="45"/>
      <c r="N162" s="236"/>
      <c r="O162" s="236"/>
      <c r="P162" s="57"/>
      <c r="Q162" s="53"/>
      <c r="R162" s="55"/>
      <c r="S162" s="54"/>
      <c r="T162" s="55"/>
      <c r="U162" s="55"/>
      <c r="V162" s="56"/>
      <c r="W162" s="228"/>
    </row>
    <row r="163" spans="2:23" s="36" customFormat="1" ht="22.15" customHeight="1">
      <c r="B163" s="225"/>
      <c r="C163" s="383" t="s">
        <v>97</v>
      </c>
      <c r="D163" s="384"/>
      <c r="E163" s="240" t="s">
        <v>82</v>
      </c>
      <c r="F163" s="261"/>
      <c r="G163" s="285"/>
      <c r="H163" s="44"/>
      <c r="I163" s="318"/>
      <c r="J163" s="257"/>
      <c r="K163" s="44"/>
      <c r="L163" s="237"/>
      <c r="M163" s="45"/>
      <c r="N163" s="236"/>
      <c r="O163" s="236"/>
      <c r="P163" s="57"/>
      <c r="Q163" s="53"/>
      <c r="R163" s="55"/>
      <c r="S163" s="54"/>
      <c r="T163" s="55"/>
      <c r="U163" s="55"/>
      <c r="V163" s="56"/>
      <c r="W163" s="228"/>
    </row>
    <row r="164" spans="2:23" s="36" customFormat="1" ht="22.15" customHeight="1">
      <c r="B164" s="225"/>
      <c r="C164" s="465" t="s">
        <v>98</v>
      </c>
      <c r="D164" s="466" t="s">
        <v>98</v>
      </c>
      <c r="E164" s="240" t="s">
        <v>74</v>
      </c>
      <c r="F164" s="261"/>
      <c r="G164" s="285"/>
      <c r="H164" s="44"/>
      <c r="I164" s="317"/>
      <c r="J164" s="257"/>
      <c r="K164" s="44"/>
      <c r="L164" s="237"/>
      <c r="M164" s="45"/>
      <c r="N164" s="236"/>
      <c r="O164" s="236"/>
      <c r="P164" s="57"/>
      <c r="Q164" s="53"/>
      <c r="R164" s="55"/>
      <c r="S164" s="54"/>
      <c r="T164" s="55"/>
      <c r="U164" s="55"/>
      <c r="V164" s="56"/>
      <c r="W164" s="228"/>
    </row>
    <row r="165" spans="2:23" s="36" customFormat="1" ht="22.15" customHeight="1">
      <c r="B165" s="225"/>
      <c r="C165" s="465" t="s">
        <v>99</v>
      </c>
      <c r="D165" s="466" t="s">
        <v>99</v>
      </c>
      <c r="E165" s="240" t="s">
        <v>100</v>
      </c>
      <c r="F165" s="261"/>
      <c r="G165" s="285"/>
      <c r="H165" s="44"/>
      <c r="I165" s="318"/>
      <c r="J165" s="257"/>
      <c r="K165" s="44"/>
      <c r="L165" s="237"/>
      <c r="M165" s="45"/>
      <c r="N165" s="236"/>
      <c r="O165" s="236"/>
      <c r="P165" s="57"/>
      <c r="Q165" s="53"/>
      <c r="R165" s="55"/>
      <c r="S165" s="54"/>
      <c r="T165" s="55"/>
      <c r="U165" s="55"/>
      <c r="V165" s="56"/>
      <c r="W165" s="228"/>
    </row>
    <row r="166" spans="2:23" s="36" customFormat="1" ht="22.15" customHeight="1">
      <c r="B166" s="225"/>
      <c r="C166" s="467" t="s">
        <v>101</v>
      </c>
      <c r="D166" s="468" t="s">
        <v>101</v>
      </c>
      <c r="E166" s="240"/>
      <c r="F166" s="261"/>
      <c r="G166" s="285"/>
      <c r="H166" s="44"/>
      <c r="I166" s="318"/>
      <c r="J166" s="257"/>
      <c r="K166" s="44"/>
      <c r="L166" s="223"/>
      <c r="M166" s="45"/>
      <c r="N166" s="236"/>
      <c r="O166" s="236"/>
      <c r="P166" s="57"/>
      <c r="Q166" s="53"/>
      <c r="R166" s="55"/>
      <c r="S166" s="54"/>
      <c r="T166" s="55"/>
      <c r="U166" s="55"/>
      <c r="V166" s="56"/>
      <c r="W166" s="228"/>
    </row>
    <row r="167" spans="2:23" s="36" customFormat="1" ht="22.15" customHeight="1">
      <c r="B167" s="225"/>
      <c r="C167" s="455" t="s">
        <v>102</v>
      </c>
      <c r="D167" s="456" t="s">
        <v>102</v>
      </c>
      <c r="E167" s="240"/>
      <c r="F167" s="261"/>
      <c r="G167" s="285"/>
      <c r="H167" s="44"/>
      <c r="I167" s="317"/>
      <c r="J167" s="257"/>
      <c r="K167" s="44"/>
      <c r="L167" s="235"/>
      <c r="M167" s="45"/>
      <c r="N167" s="236"/>
      <c r="O167" s="236"/>
      <c r="P167" s="57"/>
      <c r="Q167" s="53"/>
      <c r="R167" s="55"/>
      <c r="S167" s="54"/>
      <c r="T167" s="55"/>
      <c r="U167" s="55"/>
      <c r="V167" s="56"/>
      <c r="W167" s="228"/>
    </row>
    <row r="168" spans="2:23" s="36" customFormat="1" ht="22.15" customHeight="1">
      <c r="B168" s="225"/>
      <c r="C168" s="455" t="s">
        <v>79</v>
      </c>
      <c r="D168" s="456" t="s">
        <v>79</v>
      </c>
      <c r="E168" s="240" t="s">
        <v>74</v>
      </c>
      <c r="F168" s="261"/>
      <c r="G168" s="285"/>
      <c r="H168" s="44"/>
      <c r="I168" s="317"/>
      <c r="J168" s="257"/>
      <c r="K168" s="44"/>
      <c r="L168" s="235"/>
      <c r="M168" s="45"/>
      <c r="N168" s="236"/>
      <c r="O168" s="236"/>
      <c r="P168" s="57"/>
      <c r="Q168" s="53"/>
      <c r="R168" s="55"/>
      <c r="S168" s="54"/>
      <c r="T168" s="55"/>
      <c r="U168" s="55"/>
      <c r="V168" s="56"/>
      <c r="W168" s="228"/>
    </row>
    <row r="169" spans="2:23" s="36" customFormat="1" ht="22.15" customHeight="1">
      <c r="B169" s="225"/>
      <c r="C169" s="461" t="s">
        <v>80</v>
      </c>
      <c r="D169" s="462" t="s">
        <v>80</v>
      </c>
      <c r="E169" s="240" t="s">
        <v>74</v>
      </c>
      <c r="F169" s="261"/>
      <c r="G169" s="285"/>
      <c r="H169" s="44"/>
      <c r="I169" s="317"/>
      <c r="J169" s="257"/>
      <c r="K169" s="44"/>
      <c r="L169" s="223"/>
      <c r="M169" s="45"/>
      <c r="N169" s="236"/>
      <c r="O169" s="236"/>
      <c r="P169" s="57"/>
      <c r="Q169" s="53"/>
      <c r="R169" s="55"/>
      <c r="S169" s="54"/>
      <c r="T169" s="55"/>
      <c r="U169" s="55"/>
      <c r="V169" s="56"/>
      <c r="W169" s="228"/>
    </row>
    <row r="170" spans="2:23" s="36" customFormat="1" ht="22.15" customHeight="1">
      <c r="B170" s="225"/>
      <c r="C170" s="461" t="s">
        <v>103</v>
      </c>
      <c r="D170" s="462" t="s">
        <v>103</v>
      </c>
      <c r="E170" s="240" t="s">
        <v>82</v>
      </c>
      <c r="F170" s="261"/>
      <c r="G170" s="285"/>
      <c r="H170" s="44"/>
      <c r="I170" s="318"/>
      <c r="J170" s="257"/>
      <c r="K170" s="44"/>
      <c r="L170" s="223"/>
      <c r="M170" s="45"/>
      <c r="N170" s="236"/>
      <c r="O170" s="236"/>
      <c r="P170" s="57"/>
      <c r="Q170" s="53"/>
      <c r="R170" s="55"/>
      <c r="S170" s="54"/>
      <c r="T170" s="55"/>
      <c r="U170" s="55"/>
      <c r="V170" s="56"/>
      <c r="W170" s="228"/>
    </row>
    <row r="171" spans="2:23" s="36" customFormat="1" ht="22.15" customHeight="1">
      <c r="B171" s="225"/>
      <c r="C171" s="463" t="s">
        <v>104</v>
      </c>
      <c r="D171" s="464" t="s">
        <v>104</v>
      </c>
      <c r="E171" s="240" t="s">
        <v>82</v>
      </c>
      <c r="F171" s="261"/>
      <c r="G171" s="285"/>
      <c r="H171" s="44"/>
      <c r="I171" s="318"/>
      <c r="J171" s="257"/>
      <c r="K171" s="44"/>
      <c r="L171" s="223"/>
      <c r="M171" s="45"/>
      <c r="N171" s="236"/>
      <c r="O171" s="236"/>
      <c r="P171" s="57"/>
      <c r="Q171" s="53"/>
      <c r="R171" s="55"/>
      <c r="S171" s="54"/>
      <c r="T171" s="55"/>
      <c r="U171" s="55"/>
      <c r="V171" s="56"/>
      <c r="W171" s="228"/>
    </row>
    <row r="172" spans="2:23" s="36" customFormat="1" ht="22.15" customHeight="1">
      <c r="B172" s="225"/>
      <c r="C172" s="459" t="s">
        <v>105</v>
      </c>
      <c r="D172" s="460" t="s">
        <v>105</v>
      </c>
      <c r="E172" s="242"/>
      <c r="F172" s="257"/>
      <c r="G172" s="198"/>
      <c r="H172" s="197"/>
      <c r="I172" s="257"/>
      <c r="J172" s="197"/>
      <c r="K172" s="313"/>
      <c r="L172" s="223"/>
      <c r="M172" s="45"/>
      <c r="N172" s="236"/>
      <c r="O172" s="236"/>
      <c r="P172" s="57"/>
      <c r="Q172" s="53"/>
      <c r="R172" s="55"/>
      <c r="S172" s="54"/>
      <c r="T172" s="55"/>
      <c r="U172" s="55"/>
      <c r="V172" s="56"/>
      <c r="W172" s="228"/>
    </row>
    <row r="173" spans="2:23" s="36" customFormat="1" ht="22.15" customHeight="1">
      <c r="B173" s="225"/>
      <c r="C173" s="465" t="s">
        <v>72</v>
      </c>
      <c r="D173" s="466" t="s">
        <v>73</v>
      </c>
      <c r="E173" s="240" t="s">
        <v>74</v>
      </c>
      <c r="F173" s="261"/>
      <c r="G173" s="285"/>
      <c r="H173" s="44"/>
      <c r="I173" s="317"/>
      <c r="J173" s="257"/>
      <c r="K173" s="44"/>
      <c r="L173" s="223"/>
      <c r="M173" s="45"/>
      <c r="N173" s="236"/>
      <c r="O173" s="236"/>
      <c r="P173" s="57"/>
      <c r="Q173" s="53"/>
      <c r="R173" s="55"/>
      <c r="S173" s="54"/>
      <c r="T173" s="55"/>
      <c r="U173" s="55"/>
      <c r="V173" s="56"/>
      <c r="W173" s="228"/>
    </row>
    <row r="174" spans="2:23" s="36" customFormat="1" ht="22.15" customHeight="1">
      <c r="B174" s="225"/>
      <c r="C174" s="457" t="s">
        <v>75</v>
      </c>
      <c r="D174" s="458" t="s">
        <v>75</v>
      </c>
      <c r="E174" s="240" t="s">
        <v>74</v>
      </c>
      <c r="F174" s="261"/>
      <c r="G174" s="285"/>
      <c r="H174" s="44"/>
      <c r="I174" s="318"/>
      <c r="J174" s="257"/>
      <c r="K174" s="44"/>
      <c r="L174" s="223"/>
      <c r="M174" s="45"/>
      <c r="N174" s="236"/>
      <c r="O174" s="236"/>
      <c r="P174" s="57"/>
      <c r="Q174" s="53"/>
      <c r="R174" s="55"/>
      <c r="S174" s="54"/>
      <c r="T174" s="55"/>
      <c r="U174" s="55"/>
      <c r="V174" s="56"/>
      <c r="W174" s="228"/>
    </row>
    <row r="175" spans="2:23" s="36" customFormat="1" ht="22.15" customHeight="1">
      <c r="B175" s="225"/>
      <c r="C175" s="449" t="s">
        <v>76</v>
      </c>
      <c r="D175" s="450" t="s">
        <v>76</v>
      </c>
      <c r="E175" s="240" t="s">
        <v>77</v>
      </c>
      <c r="F175" s="261"/>
      <c r="G175" s="285"/>
      <c r="H175" s="44"/>
      <c r="I175" s="318"/>
      <c r="J175" s="257"/>
      <c r="K175" s="44"/>
      <c r="L175" s="223"/>
      <c r="M175" s="45"/>
      <c r="N175" s="236"/>
      <c r="O175" s="236"/>
      <c r="P175" s="57"/>
      <c r="Q175" s="53"/>
      <c r="R175" s="55"/>
      <c r="S175" s="54"/>
      <c r="T175" s="55"/>
      <c r="U175" s="55"/>
      <c r="V175" s="56"/>
      <c r="W175" s="228"/>
    </row>
    <row r="176" spans="2:23" s="36" customFormat="1" ht="22.15" customHeight="1">
      <c r="B176" s="225"/>
      <c r="C176" s="449" t="s">
        <v>78</v>
      </c>
      <c r="D176" s="450" t="s">
        <v>78</v>
      </c>
      <c r="E176" s="240"/>
      <c r="F176" s="261"/>
      <c r="G176" s="285"/>
      <c r="H176" s="44"/>
      <c r="I176" s="318"/>
      <c r="J176" s="257"/>
      <c r="K176" s="44"/>
      <c r="L176" s="237"/>
      <c r="M176" s="45"/>
      <c r="N176" s="236"/>
      <c r="O176" s="236"/>
      <c r="P176" s="57"/>
      <c r="Q176" s="53"/>
      <c r="R176" s="55"/>
      <c r="S176" s="54"/>
      <c r="T176" s="55"/>
      <c r="U176" s="55"/>
      <c r="V176" s="56"/>
      <c r="W176" s="228"/>
    </row>
    <row r="177" spans="2:23" s="36" customFormat="1" ht="22.15" customHeight="1">
      <c r="B177" s="225"/>
      <c r="C177" s="381" t="s">
        <v>79</v>
      </c>
      <c r="D177" s="382" t="s">
        <v>79</v>
      </c>
      <c r="E177" s="240" t="s">
        <v>74</v>
      </c>
      <c r="F177" s="261"/>
      <c r="G177" s="285"/>
      <c r="H177" s="44"/>
      <c r="I177" s="317"/>
      <c r="J177" s="257"/>
      <c r="K177" s="44"/>
      <c r="L177" s="223"/>
      <c r="M177" s="45"/>
      <c r="N177" s="236"/>
      <c r="O177" s="236"/>
      <c r="P177" s="57"/>
      <c r="Q177" s="53"/>
      <c r="R177" s="55"/>
      <c r="S177" s="54"/>
      <c r="T177" s="55"/>
      <c r="U177" s="55"/>
      <c r="V177" s="56"/>
      <c r="W177" s="228"/>
    </row>
    <row r="178" spans="2:23" s="36" customFormat="1" ht="22.15" customHeight="1">
      <c r="B178" s="225"/>
      <c r="C178" s="381" t="s">
        <v>80</v>
      </c>
      <c r="D178" s="382" t="s">
        <v>80</v>
      </c>
      <c r="E178" s="240" t="s">
        <v>74</v>
      </c>
      <c r="F178" s="261"/>
      <c r="G178" s="285"/>
      <c r="H178" s="44"/>
      <c r="I178" s="317"/>
      <c r="J178" s="257"/>
      <c r="K178" s="44"/>
      <c r="L178" s="235"/>
      <c r="M178" s="45"/>
      <c r="N178" s="236"/>
      <c r="O178" s="236"/>
      <c r="P178" s="57"/>
      <c r="Q178" s="53"/>
      <c r="R178" s="55"/>
      <c r="S178" s="54"/>
      <c r="T178" s="55"/>
      <c r="U178" s="55"/>
      <c r="V178" s="56"/>
      <c r="W178" s="228"/>
    </row>
    <row r="179" spans="2:23" ht="21">
      <c r="B179" s="225"/>
      <c r="C179" s="457" t="s">
        <v>81</v>
      </c>
      <c r="D179" s="458" t="s">
        <v>81</v>
      </c>
      <c r="E179" s="240" t="s">
        <v>82</v>
      </c>
      <c r="F179" s="261"/>
      <c r="G179" s="285"/>
      <c r="H179" s="44"/>
      <c r="I179" s="318"/>
      <c r="J179" s="257"/>
      <c r="K179" s="44"/>
      <c r="L179" s="235"/>
    </row>
    <row r="180" spans="2:23" ht="21">
      <c r="B180" s="225"/>
      <c r="C180" s="457" t="s">
        <v>83</v>
      </c>
      <c r="D180" s="458" t="s">
        <v>83</v>
      </c>
      <c r="E180" s="240" t="s">
        <v>82</v>
      </c>
      <c r="F180" s="261"/>
      <c r="G180" s="285"/>
      <c r="H180" s="44"/>
      <c r="I180" s="317"/>
      <c r="J180" s="257"/>
      <c r="K180" s="44"/>
      <c r="L180" s="235"/>
    </row>
    <row r="181" spans="2:23" ht="21">
      <c r="B181" s="225"/>
      <c r="C181" s="449" t="s">
        <v>84</v>
      </c>
      <c r="D181" s="450" t="s">
        <v>84</v>
      </c>
      <c r="E181" s="240" t="s">
        <v>82</v>
      </c>
      <c r="F181" s="261"/>
      <c r="G181" s="285"/>
      <c r="H181" s="44"/>
      <c r="I181" s="318"/>
      <c r="J181" s="257"/>
      <c r="K181" s="44"/>
      <c r="L181" s="235"/>
    </row>
    <row r="182" spans="2:23" ht="21">
      <c r="B182" s="225"/>
      <c r="C182" s="449" t="s">
        <v>85</v>
      </c>
      <c r="D182" s="450" t="s">
        <v>85</v>
      </c>
      <c r="E182" s="240" t="s">
        <v>82</v>
      </c>
      <c r="F182" s="261"/>
      <c r="G182" s="285"/>
      <c r="H182" s="44"/>
      <c r="I182" s="317"/>
      <c r="J182" s="257"/>
      <c r="K182" s="44"/>
      <c r="L182" s="235"/>
    </row>
    <row r="183" spans="2:23" ht="21">
      <c r="B183" s="225"/>
      <c r="C183" s="449" t="s">
        <v>86</v>
      </c>
      <c r="D183" s="450" t="s">
        <v>86</v>
      </c>
      <c r="E183" s="240" t="s">
        <v>82</v>
      </c>
      <c r="F183" s="261"/>
      <c r="G183" s="285"/>
      <c r="H183" s="44"/>
      <c r="I183" s="317"/>
      <c r="J183" s="257"/>
      <c r="K183" s="44"/>
      <c r="L183" s="235"/>
    </row>
    <row r="184" spans="2:23">
      <c r="B184" s="225"/>
      <c r="C184" s="451" t="s">
        <v>87</v>
      </c>
      <c r="D184" s="452" t="s">
        <v>87</v>
      </c>
      <c r="E184" s="240" t="s">
        <v>82</v>
      </c>
      <c r="F184" s="261"/>
      <c r="G184" s="285"/>
      <c r="H184" s="44"/>
      <c r="I184" s="317"/>
      <c r="J184" s="257"/>
      <c r="K184" s="44"/>
      <c r="L184" s="235"/>
    </row>
    <row r="185" spans="2:23">
      <c r="B185" s="225"/>
      <c r="C185" s="451" t="s">
        <v>88</v>
      </c>
      <c r="D185" s="452" t="s">
        <v>88</v>
      </c>
      <c r="E185" s="240" t="s">
        <v>82</v>
      </c>
      <c r="F185" s="261"/>
      <c r="G185" s="285"/>
      <c r="H185" s="44"/>
      <c r="I185" s="317"/>
      <c r="J185" s="257"/>
      <c r="K185" s="44"/>
      <c r="L185" s="235"/>
    </row>
    <row r="186" spans="2:23" ht="21">
      <c r="B186" s="225"/>
      <c r="C186" s="457" t="s">
        <v>89</v>
      </c>
      <c r="D186" s="458" t="s">
        <v>89</v>
      </c>
      <c r="E186" s="240" t="s">
        <v>82</v>
      </c>
      <c r="F186" s="261"/>
      <c r="G186" s="285"/>
      <c r="H186" s="44"/>
      <c r="I186" s="318"/>
      <c r="J186" s="257"/>
      <c r="K186" s="44"/>
      <c r="L186" s="235"/>
    </row>
    <row r="187" spans="2:23" ht="21">
      <c r="B187" s="225"/>
      <c r="C187" s="457" t="s">
        <v>90</v>
      </c>
      <c r="D187" s="458" t="s">
        <v>90</v>
      </c>
      <c r="E187" s="240" t="s">
        <v>82</v>
      </c>
      <c r="F187" s="261"/>
      <c r="G187" s="285"/>
      <c r="H187" s="44"/>
      <c r="I187" s="318"/>
      <c r="J187" s="257"/>
      <c r="K187" s="44"/>
      <c r="L187" s="235"/>
    </row>
    <row r="188" spans="2:23" ht="21">
      <c r="B188" s="225"/>
      <c r="C188" s="449" t="s">
        <v>91</v>
      </c>
      <c r="D188" s="450" t="s">
        <v>91</v>
      </c>
      <c r="E188" s="240" t="s">
        <v>82</v>
      </c>
      <c r="F188" s="261"/>
      <c r="G188" s="285"/>
      <c r="H188" s="44"/>
      <c r="I188" s="318"/>
      <c r="J188" s="257"/>
      <c r="K188" s="44"/>
      <c r="L188" s="235"/>
    </row>
    <row r="189" spans="2:23" ht="21">
      <c r="B189" s="225"/>
      <c r="C189" s="455" t="s">
        <v>92</v>
      </c>
      <c r="D189" s="456" t="s">
        <v>93</v>
      </c>
      <c r="E189" s="240" t="s">
        <v>82</v>
      </c>
      <c r="F189" s="261"/>
      <c r="G189" s="285"/>
      <c r="H189" s="44"/>
      <c r="I189" s="318"/>
      <c r="J189" s="257"/>
      <c r="K189" s="44"/>
      <c r="L189" s="235"/>
    </row>
    <row r="190" spans="2:23" ht="21">
      <c r="B190" s="225"/>
      <c r="C190" s="449" t="s">
        <v>94</v>
      </c>
      <c r="D190" s="450" t="s">
        <v>94</v>
      </c>
      <c r="E190" s="240" t="s">
        <v>82</v>
      </c>
      <c r="F190" s="261"/>
      <c r="G190" s="285"/>
      <c r="H190" s="44"/>
      <c r="I190" s="318"/>
      <c r="J190" s="257"/>
      <c r="K190" s="44"/>
      <c r="L190" s="235"/>
    </row>
    <row r="191" spans="2:23" ht="21">
      <c r="B191" s="225"/>
      <c r="C191" s="449" t="s">
        <v>95</v>
      </c>
      <c r="D191" s="450" t="s">
        <v>95</v>
      </c>
      <c r="E191" s="240" t="s">
        <v>82</v>
      </c>
      <c r="F191" s="261"/>
      <c r="G191" s="285"/>
      <c r="H191" s="44"/>
      <c r="I191" s="318"/>
      <c r="J191" s="257"/>
      <c r="K191" s="44"/>
      <c r="L191" s="235"/>
    </row>
    <row r="192" spans="2:23" ht="21">
      <c r="B192" s="225"/>
      <c r="C192" s="449" t="s">
        <v>96</v>
      </c>
      <c r="D192" s="450" t="s">
        <v>96</v>
      </c>
      <c r="E192" s="240" t="s">
        <v>82</v>
      </c>
      <c r="F192" s="261"/>
      <c r="G192" s="285"/>
      <c r="H192" s="44"/>
      <c r="I192" s="317"/>
      <c r="J192" s="257"/>
      <c r="K192" s="44"/>
      <c r="L192" s="235"/>
    </row>
    <row r="193" spans="2:12" ht="21">
      <c r="B193" s="225"/>
      <c r="C193" s="381" t="s">
        <v>106</v>
      </c>
      <c r="D193" s="382" t="s">
        <v>106</v>
      </c>
      <c r="E193" s="240" t="s">
        <v>82</v>
      </c>
      <c r="F193" s="261"/>
      <c r="G193" s="285"/>
      <c r="H193" s="44"/>
      <c r="I193" s="318"/>
      <c r="J193" s="257"/>
      <c r="K193" s="44"/>
      <c r="L193" s="235"/>
    </row>
    <row r="194" spans="2:12" ht="21">
      <c r="B194" s="225"/>
      <c r="C194" s="381" t="s">
        <v>98</v>
      </c>
      <c r="D194" s="382" t="s">
        <v>98</v>
      </c>
      <c r="E194" s="240" t="s">
        <v>74</v>
      </c>
      <c r="F194" s="261"/>
      <c r="G194" s="285"/>
      <c r="H194" s="44"/>
      <c r="I194" s="317"/>
      <c r="J194" s="257"/>
      <c r="K194" s="44"/>
      <c r="L194" s="235"/>
    </row>
    <row r="195" spans="2:12" ht="21">
      <c r="B195" s="225"/>
      <c r="C195" s="457" t="s">
        <v>99</v>
      </c>
      <c r="D195" s="458" t="s">
        <v>99</v>
      </c>
      <c r="E195" s="240" t="s">
        <v>100</v>
      </c>
      <c r="F195" s="261"/>
      <c r="G195" s="285"/>
      <c r="H195" s="44"/>
      <c r="I195" s="318"/>
      <c r="J195" s="257"/>
      <c r="K195" s="44"/>
      <c r="L195" s="235"/>
    </row>
    <row r="196" spans="2:12" ht="21">
      <c r="B196" s="225"/>
      <c r="C196" s="459" t="s">
        <v>107</v>
      </c>
      <c r="D196" s="460" t="s">
        <v>101</v>
      </c>
      <c r="E196" s="240"/>
      <c r="F196" s="261"/>
      <c r="G196" s="285"/>
      <c r="H196" s="44"/>
      <c r="I196" s="318"/>
      <c r="J196" s="257"/>
      <c r="K196" s="44"/>
      <c r="L196" s="235"/>
    </row>
    <row r="197" spans="2:12" ht="21">
      <c r="B197" s="225"/>
      <c r="C197" s="449" t="s">
        <v>79</v>
      </c>
      <c r="D197" s="450" t="s">
        <v>79</v>
      </c>
      <c r="E197" s="240" t="s">
        <v>74</v>
      </c>
      <c r="F197" s="261"/>
      <c r="G197" s="285"/>
      <c r="H197" s="44"/>
      <c r="I197" s="317"/>
      <c r="J197" s="257"/>
      <c r="K197" s="44"/>
      <c r="L197" s="235"/>
    </row>
    <row r="198" spans="2:12" ht="21">
      <c r="B198" s="225"/>
      <c r="C198" s="449" t="s">
        <v>80</v>
      </c>
      <c r="D198" s="450" t="s">
        <v>80</v>
      </c>
      <c r="E198" s="240" t="s">
        <v>74</v>
      </c>
      <c r="F198" s="261"/>
      <c r="G198" s="285"/>
      <c r="H198" s="44"/>
      <c r="I198" s="317"/>
      <c r="J198" s="257"/>
      <c r="K198" s="44"/>
      <c r="L198" s="235"/>
    </row>
    <row r="199" spans="2:12">
      <c r="B199" s="225"/>
      <c r="C199" s="451" t="s">
        <v>103</v>
      </c>
      <c r="D199" s="452" t="s">
        <v>103</v>
      </c>
      <c r="E199" s="240" t="s">
        <v>82</v>
      </c>
      <c r="F199" s="261"/>
      <c r="G199" s="285"/>
      <c r="H199" s="44"/>
      <c r="I199" s="318"/>
      <c r="J199" s="257"/>
      <c r="K199" s="44"/>
      <c r="L199" s="235"/>
    </row>
    <row r="200" spans="2:12">
      <c r="B200" s="225"/>
      <c r="C200" s="451" t="s">
        <v>104</v>
      </c>
      <c r="D200" s="452" t="s">
        <v>104</v>
      </c>
      <c r="E200" s="240" t="s">
        <v>82</v>
      </c>
      <c r="F200" s="261"/>
      <c r="G200" s="285"/>
      <c r="H200" s="44"/>
      <c r="I200" s="318"/>
      <c r="J200" s="257"/>
      <c r="K200" s="44"/>
      <c r="L200" s="235"/>
    </row>
    <row r="201" spans="2:12" ht="21">
      <c r="B201" s="225"/>
      <c r="C201" s="453" t="s">
        <v>57</v>
      </c>
      <c r="D201" s="454"/>
      <c r="E201" s="241"/>
      <c r="F201" s="251"/>
      <c r="G201" s="249"/>
      <c r="H201" s="232"/>
      <c r="I201" s="252"/>
      <c r="J201" s="232"/>
      <c r="K201" s="295"/>
      <c r="L201" s="235"/>
    </row>
    <row r="202" spans="2:12" ht="21">
      <c r="B202" s="225"/>
      <c r="C202" s="445" t="s">
        <v>65</v>
      </c>
      <c r="D202" s="446"/>
      <c r="E202" s="326"/>
      <c r="F202" s="263"/>
      <c r="G202" s="327"/>
      <c r="H202" s="296"/>
      <c r="I202" s="263"/>
      <c r="J202" s="296"/>
      <c r="K202" s="328"/>
      <c r="L202" s="329"/>
    </row>
    <row r="203" spans="2:12" ht="21">
      <c r="B203" s="225"/>
      <c r="C203" s="443" t="s">
        <v>108</v>
      </c>
      <c r="D203" s="444"/>
      <c r="E203" s="330" t="s">
        <v>109</v>
      </c>
      <c r="F203" s="263"/>
      <c r="G203" s="246"/>
      <c r="H203" s="296"/>
      <c r="I203" s="263"/>
      <c r="J203" s="296"/>
      <c r="K203" s="328"/>
      <c r="L203" s="331"/>
    </row>
    <row r="204" spans="2:12" ht="21">
      <c r="B204" s="225"/>
      <c r="C204" s="443" t="s">
        <v>110</v>
      </c>
      <c r="D204" s="444"/>
      <c r="E204" s="330" t="s">
        <v>111</v>
      </c>
      <c r="F204" s="263"/>
      <c r="G204" s="246"/>
      <c r="H204" s="296"/>
      <c r="I204" s="296"/>
      <c r="J204" s="296"/>
      <c r="K204" s="328"/>
      <c r="L204" s="331"/>
    </row>
    <row r="205" spans="2:12" ht="21">
      <c r="B205" s="225"/>
      <c r="C205" s="443" t="s">
        <v>112</v>
      </c>
      <c r="D205" s="444"/>
      <c r="E205" s="330" t="s">
        <v>109</v>
      </c>
      <c r="F205" s="263"/>
      <c r="G205" s="246"/>
      <c r="H205" s="296"/>
      <c r="I205" s="296"/>
      <c r="J205" s="296"/>
      <c r="K205" s="328"/>
      <c r="L205" s="331"/>
    </row>
    <row r="206" spans="2:12" ht="21">
      <c r="B206" s="225"/>
      <c r="C206" s="443" t="s">
        <v>113</v>
      </c>
      <c r="D206" s="444"/>
      <c r="E206" s="330" t="s">
        <v>82</v>
      </c>
      <c r="F206" s="263"/>
      <c r="G206" s="246"/>
      <c r="H206" s="296"/>
      <c r="I206" s="296"/>
      <c r="J206" s="296"/>
      <c r="K206" s="328"/>
      <c r="L206" s="331"/>
    </row>
    <row r="207" spans="2:12" ht="21">
      <c r="B207" s="225"/>
      <c r="C207" s="445" t="s">
        <v>114</v>
      </c>
      <c r="D207" s="446"/>
      <c r="E207" s="326"/>
      <c r="F207" s="263"/>
      <c r="G207" s="327"/>
      <c r="H207" s="296"/>
      <c r="I207" s="263"/>
      <c r="J207" s="296"/>
      <c r="K207" s="328"/>
      <c r="L207" s="329"/>
    </row>
    <row r="208" spans="2:12" ht="21">
      <c r="B208" s="225"/>
      <c r="C208" s="447" t="s">
        <v>115</v>
      </c>
      <c r="D208" s="448"/>
      <c r="E208" s="330" t="s">
        <v>74</v>
      </c>
      <c r="F208" s="263"/>
      <c r="G208" s="246"/>
      <c r="H208" s="296"/>
      <c r="I208" s="296"/>
      <c r="J208" s="296"/>
      <c r="K208" s="328"/>
      <c r="L208" s="331" t="s">
        <v>116</v>
      </c>
    </row>
    <row r="209" spans="2:14" ht="21">
      <c r="B209" s="225"/>
      <c r="C209" s="421" t="s">
        <v>57</v>
      </c>
      <c r="D209" s="440"/>
      <c r="E209" s="332"/>
      <c r="F209" s="264"/>
      <c r="G209" s="248"/>
      <c r="H209" s="250"/>
      <c r="I209" s="264"/>
      <c r="J209" s="250"/>
      <c r="K209" s="333"/>
      <c r="L209" s="331"/>
    </row>
    <row r="210" spans="2:14" ht="21">
      <c r="B210" s="225"/>
      <c r="C210" s="441" t="s">
        <v>66</v>
      </c>
      <c r="D210" s="442"/>
      <c r="E210" s="334"/>
      <c r="F210" s="335"/>
      <c r="G210" s="248"/>
      <c r="H210" s="296"/>
      <c r="I210" s="264"/>
      <c r="J210" s="296"/>
      <c r="K210" s="333"/>
      <c r="L210" s="238"/>
      <c r="N210" s="241"/>
    </row>
    <row r="211" spans="2:14" ht="21">
      <c r="B211" s="225"/>
      <c r="C211" s="431" t="s">
        <v>117</v>
      </c>
      <c r="D211" s="432"/>
      <c r="E211" s="336"/>
      <c r="F211" s="337"/>
      <c r="G211" s="338"/>
      <c r="H211" s="296"/>
      <c r="I211" s="339"/>
      <c r="J211" s="296"/>
      <c r="K211" s="340"/>
      <c r="L211" s="238"/>
      <c r="N211" s="226"/>
    </row>
    <row r="212" spans="2:14" ht="21">
      <c r="B212" s="225"/>
      <c r="C212" s="341" t="s">
        <v>118</v>
      </c>
      <c r="D212" s="376"/>
      <c r="E212" s="330" t="s">
        <v>111</v>
      </c>
      <c r="F212" s="342"/>
      <c r="G212" s="343"/>
      <c r="H212" s="296"/>
      <c r="I212" s="344"/>
      <c r="J212" s="296"/>
      <c r="K212" s="328"/>
      <c r="L212" s="238"/>
      <c r="N212" s="226"/>
    </row>
    <row r="213" spans="2:14" ht="21">
      <c r="B213" s="225"/>
      <c r="C213" s="422" t="s">
        <v>119</v>
      </c>
      <c r="D213" s="423"/>
      <c r="E213" s="330"/>
      <c r="F213" s="342"/>
      <c r="G213" s="343"/>
      <c r="H213" s="296"/>
      <c r="I213" s="344"/>
      <c r="J213" s="296"/>
      <c r="K213" s="328"/>
      <c r="L213" s="238"/>
      <c r="N213" s="324"/>
    </row>
    <row r="214" spans="2:14" ht="21">
      <c r="B214" s="225"/>
      <c r="C214" s="377" t="s">
        <v>120</v>
      </c>
      <c r="D214" s="378"/>
      <c r="E214" s="330"/>
      <c r="F214" s="342"/>
      <c r="G214" s="343"/>
      <c r="H214" s="296"/>
      <c r="I214" s="344"/>
      <c r="J214" s="296"/>
      <c r="K214" s="328"/>
      <c r="L214" s="238"/>
      <c r="N214" s="324"/>
    </row>
    <row r="215" spans="2:14" ht="21">
      <c r="B215" s="225"/>
      <c r="C215" s="420" t="s">
        <v>121</v>
      </c>
      <c r="D215" s="430"/>
      <c r="E215" s="330" t="s">
        <v>111</v>
      </c>
      <c r="F215" s="342"/>
      <c r="G215" s="343"/>
      <c r="H215" s="296"/>
      <c r="I215" s="344"/>
      <c r="J215" s="296"/>
      <c r="K215" s="328"/>
      <c r="L215" s="238"/>
      <c r="N215" s="159"/>
    </row>
    <row r="216" spans="2:14" ht="21">
      <c r="B216" s="225"/>
      <c r="C216" s="420" t="s">
        <v>122</v>
      </c>
      <c r="D216" s="430"/>
      <c r="E216" s="330"/>
      <c r="F216" s="342"/>
      <c r="G216" s="343"/>
      <c r="H216" s="296"/>
      <c r="I216" s="344"/>
      <c r="J216" s="296"/>
      <c r="K216" s="328"/>
      <c r="L216" s="238"/>
      <c r="N216" s="159"/>
    </row>
    <row r="217" spans="2:14" ht="21">
      <c r="B217" s="225"/>
      <c r="C217" s="420" t="s">
        <v>123</v>
      </c>
      <c r="D217" s="430"/>
      <c r="E217" s="330"/>
      <c r="F217" s="342"/>
      <c r="G217" s="343"/>
      <c r="H217" s="296"/>
      <c r="I217" s="344"/>
      <c r="J217" s="296"/>
      <c r="K217" s="328"/>
      <c r="L217" s="238"/>
      <c r="N217" s="159"/>
    </row>
    <row r="218" spans="2:14" ht="21">
      <c r="B218" s="225"/>
      <c r="C218" s="431" t="s">
        <v>124</v>
      </c>
      <c r="D218" s="432"/>
      <c r="E218" s="336"/>
      <c r="F218" s="337"/>
      <c r="G218" s="338"/>
      <c r="H218" s="296"/>
      <c r="I218" s="339"/>
      <c r="J218" s="296"/>
      <c r="K218" s="340"/>
      <c r="L218" s="238"/>
      <c r="N218" s="226"/>
    </row>
    <row r="219" spans="2:14" ht="21">
      <c r="B219" s="225"/>
      <c r="C219" s="341" t="s">
        <v>125</v>
      </c>
      <c r="D219" s="376"/>
      <c r="E219" s="345" t="s">
        <v>111</v>
      </c>
      <c r="F219" s="346"/>
      <c r="G219" s="347"/>
      <c r="H219" s="296"/>
      <c r="I219" s="344"/>
      <c r="J219" s="296"/>
      <c r="K219" s="328"/>
      <c r="L219" s="238"/>
      <c r="N219" s="226"/>
    </row>
    <row r="220" spans="2:14" ht="21">
      <c r="B220" s="225"/>
      <c r="C220" s="433" t="s">
        <v>126</v>
      </c>
      <c r="D220" s="434"/>
      <c r="E220" s="345" t="s">
        <v>111</v>
      </c>
      <c r="F220" s="346"/>
      <c r="G220" s="347"/>
      <c r="H220" s="296"/>
      <c r="I220" s="344"/>
      <c r="J220" s="296"/>
      <c r="K220" s="328"/>
      <c r="L220" s="238"/>
      <c r="N220" s="244"/>
    </row>
    <row r="221" spans="2:14" ht="19.5" customHeight="1">
      <c r="B221" s="225"/>
      <c r="C221" s="435" t="s">
        <v>57</v>
      </c>
      <c r="D221" s="436"/>
      <c r="E221" s="247"/>
      <c r="F221" s="265"/>
      <c r="G221" s="248"/>
      <c r="H221" s="264"/>
      <c r="I221" s="250"/>
      <c r="J221" s="264"/>
      <c r="K221" s="264"/>
      <c r="L221" s="238"/>
    </row>
    <row r="222" spans="2:14" ht="21">
      <c r="B222" s="225"/>
      <c r="C222" s="437" t="s">
        <v>67</v>
      </c>
      <c r="D222" s="438"/>
      <c r="E222" s="348"/>
      <c r="F222" s="263"/>
      <c r="G222" s="248"/>
      <c r="H222" s="250"/>
      <c r="I222" s="264"/>
      <c r="J222" s="250"/>
      <c r="K222" s="333"/>
      <c r="L222" s="238"/>
    </row>
    <row r="223" spans="2:14" ht="22.5">
      <c r="B223" s="225"/>
      <c r="C223" s="349" t="s">
        <v>127</v>
      </c>
      <c r="D223" s="350"/>
      <c r="E223" s="245"/>
      <c r="F223" s="351"/>
      <c r="G223" s="327"/>
      <c r="H223" s="296"/>
      <c r="I223" s="263"/>
      <c r="J223" s="296"/>
      <c r="K223" s="263"/>
      <c r="L223" s="352"/>
    </row>
    <row r="224" spans="2:14" ht="22.5">
      <c r="B224" s="225"/>
      <c r="C224" s="439" t="s">
        <v>128</v>
      </c>
      <c r="D224" s="588"/>
      <c r="E224" s="353" t="s">
        <v>74</v>
      </c>
      <c r="F224" s="354"/>
      <c r="G224" s="355"/>
      <c r="H224" s="296"/>
      <c r="I224" s="354"/>
      <c r="J224" s="296"/>
      <c r="K224" s="296"/>
      <c r="L224" s="356" t="s">
        <v>129</v>
      </c>
    </row>
    <row r="225" spans="2:12" ht="21">
      <c r="B225" s="225"/>
      <c r="C225" s="422" t="s">
        <v>130</v>
      </c>
      <c r="D225" s="423"/>
      <c r="E225" s="353" t="s">
        <v>74</v>
      </c>
      <c r="F225" s="354"/>
      <c r="G225" s="355"/>
      <c r="H225" s="296"/>
      <c r="I225" s="354"/>
      <c r="J225" s="296"/>
      <c r="K225" s="296"/>
      <c r="L225" s="352"/>
    </row>
    <row r="226" spans="2:12" ht="21">
      <c r="B226" s="225"/>
      <c r="C226" s="424" t="s">
        <v>131</v>
      </c>
      <c r="D226" s="425"/>
      <c r="E226" s="353" t="s">
        <v>74</v>
      </c>
      <c r="F226" s="354"/>
      <c r="G226" s="355"/>
      <c r="H226" s="296"/>
      <c r="I226" s="354"/>
      <c r="J226" s="296"/>
      <c r="K226" s="296"/>
      <c r="L226" s="352"/>
    </row>
    <row r="227" spans="2:12" ht="21">
      <c r="B227" s="225"/>
      <c r="C227" s="379" t="s">
        <v>132</v>
      </c>
      <c r="D227" s="380"/>
      <c r="E227" s="357" t="s">
        <v>74</v>
      </c>
      <c r="F227" s="358"/>
      <c r="G227" s="359"/>
      <c r="H227" s="360"/>
      <c r="I227" s="361"/>
      <c r="J227" s="360"/>
      <c r="K227" s="362"/>
      <c r="L227" s="352"/>
    </row>
    <row r="228" spans="2:12" ht="21">
      <c r="B228" s="225"/>
      <c r="C228" s="379" t="s">
        <v>133</v>
      </c>
      <c r="D228" s="380"/>
      <c r="E228" s="357" t="s">
        <v>74</v>
      </c>
      <c r="F228" s="358"/>
      <c r="G228" s="359"/>
      <c r="H228" s="360"/>
      <c r="I228" s="361"/>
      <c r="J228" s="360"/>
      <c r="K228" s="362"/>
      <c r="L228" s="352"/>
    </row>
    <row r="229" spans="2:12" ht="21">
      <c r="B229" s="225"/>
      <c r="C229" s="379" t="s">
        <v>134</v>
      </c>
      <c r="D229" s="380"/>
      <c r="E229" s="357" t="s">
        <v>74</v>
      </c>
      <c r="F229" s="358"/>
      <c r="G229" s="359"/>
      <c r="H229" s="360"/>
      <c r="I229" s="361"/>
      <c r="J229" s="360"/>
      <c r="K229" s="362"/>
      <c r="L229" s="352"/>
    </row>
    <row r="230" spans="2:12" ht="22.5">
      <c r="B230" s="225"/>
      <c r="C230" s="349" t="s">
        <v>135</v>
      </c>
      <c r="D230" s="350"/>
      <c r="E230" s="363"/>
      <c r="F230" s="263"/>
      <c r="G230" s="327"/>
      <c r="H230" s="263"/>
      <c r="I230" s="263"/>
      <c r="J230" s="263"/>
      <c r="K230" s="263"/>
      <c r="L230" s="352"/>
    </row>
    <row r="231" spans="2:12" ht="21">
      <c r="B231" s="225"/>
      <c r="C231" s="426" t="s">
        <v>136</v>
      </c>
      <c r="D231" s="427"/>
      <c r="E231" s="364" t="s">
        <v>74</v>
      </c>
      <c r="F231" s="263"/>
      <c r="G231" s="246"/>
      <c r="H231" s="296"/>
      <c r="I231" s="296"/>
      <c r="J231" s="296"/>
      <c r="K231" s="296"/>
      <c r="L231" s="356" t="s">
        <v>129</v>
      </c>
    </row>
    <row r="232" spans="2:12" ht="21">
      <c r="B232" s="225"/>
      <c r="C232" s="428" t="s">
        <v>137</v>
      </c>
      <c r="D232" s="429"/>
      <c r="E232" s="363" t="s">
        <v>74</v>
      </c>
      <c r="F232" s="263"/>
      <c r="G232" s="327"/>
      <c r="H232" s="263"/>
      <c r="I232" s="263"/>
      <c r="J232" s="263"/>
      <c r="K232" s="263"/>
      <c r="L232" s="352"/>
    </row>
    <row r="233" spans="2:12" ht="21">
      <c r="B233" s="225"/>
      <c r="C233" s="424" t="s">
        <v>138</v>
      </c>
      <c r="D233" s="425"/>
      <c r="E233" s="363" t="s">
        <v>74</v>
      </c>
      <c r="F233" s="263"/>
      <c r="G233" s="327"/>
      <c r="H233" s="263"/>
      <c r="I233" s="263"/>
      <c r="J233" s="263"/>
      <c r="K233" s="263"/>
      <c r="L233" s="352" t="s">
        <v>139</v>
      </c>
    </row>
    <row r="234" spans="2:12" ht="22.5">
      <c r="B234" s="225"/>
      <c r="C234" s="420" t="s">
        <v>97</v>
      </c>
      <c r="D234" s="588"/>
      <c r="E234" s="363" t="s">
        <v>74</v>
      </c>
      <c r="F234" s="263"/>
      <c r="G234" s="327"/>
      <c r="H234" s="263"/>
      <c r="I234" s="263"/>
      <c r="J234" s="263"/>
      <c r="K234" s="263"/>
      <c r="L234" s="352"/>
    </row>
    <row r="235" spans="2:12" ht="22.5">
      <c r="B235" s="225"/>
      <c r="C235" s="420" t="s">
        <v>140</v>
      </c>
      <c r="D235" s="588"/>
      <c r="E235" s="363" t="s">
        <v>74</v>
      </c>
      <c r="F235" s="263"/>
      <c r="G235" s="327"/>
      <c r="H235" s="263"/>
      <c r="I235" s="263"/>
      <c r="J235" s="263"/>
      <c r="K235" s="263"/>
      <c r="L235" s="352"/>
    </row>
    <row r="236" spans="2:12" ht="22.5">
      <c r="B236" s="225"/>
      <c r="C236" s="421" t="s">
        <v>57</v>
      </c>
      <c r="D236" s="589"/>
      <c r="E236" s="365"/>
      <c r="F236" s="264"/>
      <c r="G236" s="366"/>
      <c r="H236" s="264"/>
      <c r="I236" s="264"/>
      <c r="J236" s="264"/>
      <c r="K236" s="264"/>
      <c r="L236" s="352"/>
    </row>
    <row r="237" spans="2:12">
      <c r="B237" s="225"/>
      <c r="C237" s="418"/>
      <c r="D237" s="419"/>
      <c r="E237" s="241"/>
      <c r="F237" s="251"/>
      <c r="G237" s="249"/>
      <c r="H237" s="232"/>
      <c r="I237" s="252"/>
      <c r="J237" s="232"/>
      <c r="K237" s="295"/>
      <c r="L237" s="235"/>
    </row>
    <row r="238" spans="2:12">
      <c r="B238" s="225"/>
      <c r="C238" s="418"/>
      <c r="D238" s="419"/>
      <c r="E238" s="241"/>
      <c r="F238" s="251"/>
      <c r="G238" s="249"/>
      <c r="H238" s="232"/>
      <c r="I238" s="252"/>
      <c r="J238" s="232"/>
      <c r="K238" s="295"/>
      <c r="L238" s="235"/>
    </row>
    <row r="239" spans="2:12">
      <c r="B239" s="225"/>
      <c r="C239" s="418"/>
      <c r="D239" s="419"/>
      <c r="E239" s="241"/>
      <c r="F239" s="251"/>
      <c r="G239" s="249"/>
      <c r="H239" s="232"/>
      <c r="I239" s="252"/>
      <c r="J239" s="232"/>
      <c r="K239" s="295"/>
      <c r="L239" s="235"/>
    </row>
    <row r="240" spans="2:12">
      <c r="B240" s="225"/>
      <c r="C240" s="418"/>
      <c r="D240" s="419"/>
      <c r="E240" s="241"/>
      <c r="F240" s="251"/>
      <c r="G240" s="249"/>
      <c r="H240" s="232"/>
      <c r="I240" s="252"/>
      <c r="J240" s="232"/>
      <c r="K240" s="295"/>
      <c r="L240" s="235"/>
    </row>
    <row r="241" spans="2:12">
      <c r="B241" s="225"/>
      <c r="C241" s="418"/>
      <c r="D241" s="419"/>
      <c r="E241" s="241"/>
      <c r="F241" s="251"/>
      <c r="G241" s="249"/>
      <c r="H241" s="232"/>
      <c r="I241" s="252"/>
      <c r="J241" s="232"/>
      <c r="K241" s="295"/>
      <c r="L241" s="235"/>
    </row>
    <row r="242" spans="2:12">
      <c r="B242" s="225"/>
      <c r="C242" s="418"/>
      <c r="D242" s="419"/>
      <c r="E242" s="241"/>
      <c r="F242" s="251"/>
      <c r="G242" s="249"/>
      <c r="H242" s="232"/>
      <c r="I242" s="252"/>
      <c r="J242" s="232"/>
      <c r="K242" s="295"/>
      <c r="L242" s="235"/>
    </row>
    <row r="243" spans="2:12">
      <c r="B243" s="225"/>
      <c r="C243" s="418"/>
      <c r="D243" s="419"/>
      <c r="E243" s="241"/>
      <c r="F243" s="251"/>
      <c r="G243" s="249"/>
      <c r="H243" s="232"/>
      <c r="I243" s="252"/>
      <c r="J243" s="232"/>
      <c r="K243" s="295"/>
      <c r="L243" s="235"/>
    </row>
    <row r="244" spans="2:12">
      <c r="B244" s="225"/>
      <c r="C244" s="418"/>
      <c r="D244" s="419"/>
      <c r="E244" s="241"/>
      <c r="F244" s="251"/>
      <c r="G244" s="249"/>
      <c r="H244" s="232"/>
      <c r="I244" s="252"/>
      <c r="J244" s="232"/>
      <c r="K244" s="295"/>
      <c r="L244" s="235"/>
    </row>
    <row r="245" spans="2:12">
      <c r="B245" s="225"/>
      <c r="C245" s="418"/>
      <c r="D245" s="419"/>
      <c r="E245" s="241"/>
      <c r="F245" s="251"/>
      <c r="G245" s="249"/>
      <c r="H245" s="232"/>
      <c r="I245" s="252"/>
      <c r="J245" s="232"/>
      <c r="K245" s="295"/>
      <c r="L245" s="235"/>
    </row>
    <row r="246" spans="2:12">
      <c r="B246" s="225"/>
      <c r="C246" s="418"/>
      <c r="D246" s="419"/>
      <c r="E246" s="241"/>
      <c r="F246" s="251"/>
      <c r="G246" s="249"/>
      <c r="H246" s="232"/>
      <c r="I246" s="252"/>
      <c r="J246" s="232"/>
      <c r="K246" s="295"/>
      <c r="L246" s="235"/>
    </row>
    <row r="247" spans="2:12">
      <c r="B247" s="225"/>
      <c r="C247" s="418"/>
      <c r="D247" s="419"/>
      <c r="E247" s="241"/>
      <c r="F247" s="251"/>
      <c r="G247" s="249"/>
      <c r="H247" s="232"/>
      <c r="I247" s="252"/>
      <c r="J247" s="232"/>
      <c r="K247" s="295"/>
      <c r="L247" s="235"/>
    </row>
    <row r="248" spans="2:12">
      <c r="B248" s="225"/>
      <c r="C248" s="418"/>
      <c r="D248" s="419"/>
      <c r="E248" s="241"/>
      <c r="F248" s="251"/>
      <c r="G248" s="249"/>
      <c r="H248" s="232"/>
      <c r="I248" s="252"/>
      <c r="J248" s="232"/>
      <c r="K248" s="295"/>
      <c r="L248" s="235"/>
    </row>
    <row r="249" spans="2:12">
      <c r="B249" s="225"/>
      <c r="C249" s="418"/>
      <c r="D249" s="419"/>
      <c r="E249" s="241"/>
      <c r="F249" s="251"/>
      <c r="G249" s="249"/>
      <c r="H249" s="232"/>
      <c r="I249" s="252"/>
      <c r="J249" s="232"/>
      <c r="K249" s="295"/>
      <c r="L249" s="235"/>
    </row>
    <row r="250" spans="2:12">
      <c r="B250" s="225"/>
      <c r="C250" s="418"/>
      <c r="D250" s="419"/>
      <c r="E250" s="241"/>
      <c r="F250" s="251"/>
      <c r="G250" s="249"/>
      <c r="H250" s="232"/>
      <c r="I250" s="252"/>
      <c r="J250" s="232"/>
      <c r="K250" s="295"/>
      <c r="L250" s="235"/>
    </row>
    <row r="251" spans="2:12">
      <c r="B251" s="225"/>
      <c r="C251" s="418"/>
      <c r="D251" s="419"/>
      <c r="E251" s="241"/>
      <c r="F251" s="251"/>
      <c r="G251" s="249"/>
      <c r="H251" s="232"/>
      <c r="I251" s="252"/>
      <c r="J251" s="232"/>
      <c r="K251" s="295"/>
      <c r="L251" s="235"/>
    </row>
    <row r="252" spans="2:12">
      <c r="B252" s="225"/>
      <c r="C252" s="418"/>
      <c r="D252" s="419"/>
      <c r="E252" s="241"/>
      <c r="F252" s="251"/>
      <c r="G252" s="249"/>
      <c r="H252" s="232"/>
      <c r="I252" s="252"/>
      <c r="J252" s="232"/>
      <c r="K252" s="295"/>
      <c r="L252" s="235"/>
    </row>
    <row r="253" spans="2:12">
      <c r="B253" s="225"/>
      <c r="C253" s="418"/>
      <c r="D253" s="419"/>
      <c r="E253" s="241"/>
      <c r="F253" s="251"/>
      <c r="G253" s="249"/>
      <c r="H253" s="232"/>
      <c r="I253" s="252"/>
      <c r="J253" s="232"/>
      <c r="K253" s="295"/>
      <c r="L253" s="235"/>
    </row>
    <row r="254" spans="2:12">
      <c r="B254" s="225"/>
      <c r="C254" s="418"/>
      <c r="D254" s="419"/>
      <c r="E254" s="241"/>
      <c r="F254" s="251"/>
      <c r="G254" s="249"/>
      <c r="H254" s="232"/>
      <c r="I254" s="252"/>
      <c r="J254" s="232"/>
      <c r="K254" s="295"/>
      <c r="L254" s="235"/>
    </row>
    <row r="255" spans="2:12">
      <c r="B255" s="225"/>
      <c r="C255" s="418"/>
      <c r="D255" s="419"/>
      <c r="E255" s="241"/>
      <c r="F255" s="251"/>
      <c r="G255" s="249"/>
      <c r="H255" s="232"/>
      <c r="I255" s="252"/>
      <c r="J255" s="232"/>
      <c r="K255" s="295"/>
      <c r="L255" s="235"/>
    </row>
    <row r="256" spans="2:12">
      <c r="B256" s="225"/>
      <c r="C256" s="418"/>
      <c r="D256" s="419"/>
      <c r="E256" s="241"/>
      <c r="F256" s="251"/>
      <c r="G256" s="249"/>
      <c r="H256" s="232"/>
      <c r="I256" s="252"/>
      <c r="J256" s="232"/>
      <c r="K256" s="295"/>
      <c r="L256" s="235"/>
    </row>
    <row r="257" spans="2:12">
      <c r="B257" s="225"/>
      <c r="C257" s="418"/>
      <c r="D257" s="419"/>
      <c r="E257" s="241"/>
      <c r="F257" s="251"/>
      <c r="G257" s="249"/>
      <c r="H257" s="232"/>
      <c r="I257" s="252"/>
      <c r="J257" s="232"/>
      <c r="K257" s="295"/>
      <c r="L257" s="235"/>
    </row>
    <row r="258" spans="2:12">
      <c r="B258" s="225"/>
      <c r="C258" s="418"/>
      <c r="D258" s="419"/>
      <c r="E258" s="241"/>
      <c r="F258" s="251"/>
      <c r="G258" s="249"/>
      <c r="H258" s="232"/>
      <c r="I258" s="252"/>
      <c r="J258" s="232"/>
      <c r="K258" s="295"/>
      <c r="L258" s="235"/>
    </row>
    <row r="259" spans="2:12">
      <c r="B259" s="225"/>
      <c r="C259" s="418"/>
      <c r="D259" s="419"/>
      <c r="E259" s="241"/>
      <c r="F259" s="251"/>
      <c r="G259" s="249"/>
      <c r="H259" s="232"/>
      <c r="I259" s="252"/>
      <c r="J259" s="232"/>
      <c r="K259" s="295"/>
      <c r="L259" s="235"/>
    </row>
    <row r="260" spans="2:12">
      <c r="B260" s="225"/>
      <c r="C260" s="418"/>
      <c r="D260" s="419"/>
      <c r="E260" s="241"/>
      <c r="F260" s="251"/>
      <c r="G260" s="249"/>
      <c r="H260" s="232"/>
      <c r="I260" s="252"/>
      <c r="J260" s="232"/>
      <c r="K260" s="295"/>
      <c r="L260" s="235"/>
    </row>
    <row r="261" spans="2:12">
      <c r="B261" s="225"/>
      <c r="C261" s="418"/>
      <c r="D261" s="419"/>
      <c r="E261" s="241"/>
      <c r="F261" s="251"/>
      <c r="G261" s="249"/>
      <c r="H261" s="232"/>
      <c r="I261" s="252"/>
      <c r="J261" s="232"/>
      <c r="K261" s="295"/>
      <c r="L261" s="235"/>
    </row>
    <row r="262" spans="2:12">
      <c r="B262" s="225"/>
      <c r="C262" s="418"/>
      <c r="D262" s="419"/>
      <c r="E262" s="241"/>
      <c r="F262" s="251"/>
      <c r="G262" s="249"/>
      <c r="H262" s="232"/>
      <c r="I262" s="252"/>
      <c r="J262" s="232"/>
      <c r="K262" s="295"/>
      <c r="L262" s="235"/>
    </row>
    <row r="263" spans="2:12">
      <c r="B263" s="225"/>
      <c r="C263" s="418"/>
      <c r="D263" s="419"/>
      <c r="E263" s="241"/>
      <c r="F263" s="251"/>
      <c r="G263" s="249"/>
      <c r="H263" s="232"/>
      <c r="I263" s="252"/>
      <c r="J263" s="232"/>
      <c r="K263" s="295"/>
      <c r="L263" s="235"/>
    </row>
    <row r="264" spans="2:12">
      <c r="B264" s="225"/>
      <c r="C264" s="418"/>
      <c r="D264" s="419"/>
      <c r="E264" s="241"/>
      <c r="F264" s="251"/>
      <c r="G264" s="249"/>
      <c r="H264" s="232"/>
      <c r="I264" s="252"/>
      <c r="J264" s="232"/>
      <c r="K264" s="295"/>
      <c r="L264" s="235"/>
    </row>
    <row r="265" spans="2:12">
      <c r="B265" s="225"/>
      <c r="C265" s="418"/>
      <c r="D265" s="419"/>
      <c r="E265" s="241"/>
      <c r="F265" s="251"/>
      <c r="G265" s="249"/>
      <c r="H265" s="232"/>
      <c r="I265" s="252"/>
      <c r="J265" s="232"/>
      <c r="K265" s="295"/>
      <c r="L265" s="235"/>
    </row>
    <row r="266" spans="2:12">
      <c r="B266" s="225"/>
      <c r="C266" s="418"/>
      <c r="D266" s="419"/>
      <c r="E266" s="241"/>
      <c r="F266" s="251"/>
      <c r="G266" s="249"/>
      <c r="H266" s="232"/>
      <c r="I266" s="252"/>
      <c r="J266" s="232"/>
      <c r="K266" s="295"/>
      <c r="L266" s="235"/>
    </row>
    <row r="267" spans="2:12">
      <c r="B267" s="225"/>
      <c r="C267" s="418"/>
      <c r="D267" s="419"/>
      <c r="E267" s="241"/>
      <c r="F267" s="251"/>
      <c r="G267" s="249"/>
      <c r="H267" s="232"/>
      <c r="I267" s="252"/>
      <c r="J267" s="232"/>
      <c r="K267" s="295"/>
      <c r="L267" s="235"/>
    </row>
    <row r="268" spans="2:12">
      <c r="B268" s="225"/>
      <c r="C268" s="418"/>
      <c r="D268" s="419"/>
      <c r="E268" s="241"/>
      <c r="F268" s="251"/>
      <c r="G268" s="249"/>
      <c r="H268" s="232"/>
      <c r="I268" s="252"/>
      <c r="J268" s="232"/>
      <c r="K268" s="295"/>
      <c r="L268" s="235"/>
    </row>
    <row r="269" spans="2:12">
      <c r="B269" s="225"/>
      <c r="C269" s="418"/>
      <c r="D269" s="419"/>
      <c r="E269" s="241"/>
      <c r="F269" s="251"/>
      <c r="G269" s="249"/>
      <c r="H269" s="232"/>
      <c r="I269" s="252"/>
      <c r="J269" s="232"/>
      <c r="K269" s="295"/>
      <c r="L269" s="235"/>
    </row>
    <row r="270" spans="2:12">
      <c r="B270" s="225"/>
      <c r="C270" s="418"/>
      <c r="D270" s="419"/>
      <c r="E270" s="241"/>
      <c r="F270" s="251"/>
      <c r="G270" s="249"/>
      <c r="H270" s="232"/>
      <c r="I270" s="252"/>
      <c r="J270" s="232"/>
      <c r="K270" s="295"/>
      <c r="L270" s="235"/>
    </row>
    <row r="271" spans="2:12">
      <c r="B271" s="225"/>
      <c r="C271" s="418"/>
      <c r="D271" s="419"/>
      <c r="E271" s="241"/>
      <c r="F271" s="251"/>
      <c r="G271" s="249"/>
      <c r="H271" s="232"/>
      <c r="I271" s="252"/>
      <c r="J271" s="232"/>
      <c r="K271" s="295"/>
      <c r="L271" s="235"/>
    </row>
    <row r="272" spans="2:12">
      <c r="B272" s="225"/>
      <c r="C272" s="418"/>
      <c r="D272" s="419"/>
      <c r="E272" s="241"/>
      <c r="F272" s="251"/>
      <c r="G272" s="249"/>
      <c r="H272" s="232"/>
      <c r="I272" s="252"/>
      <c r="J272" s="232"/>
      <c r="K272" s="295"/>
      <c r="L272" s="235"/>
    </row>
    <row r="273" spans="2:12">
      <c r="B273" s="225"/>
      <c r="C273" s="418"/>
      <c r="D273" s="419"/>
      <c r="E273" s="241"/>
      <c r="F273" s="251"/>
      <c r="G273" s="249"/>
      <c r="H273" s="232"/>
      <c r="I273" s="252"/>
      <c r="J273" s="232"/>
      <c r="K273" s="295"/>
      <c r="L273" s="235"/>
    </row>
    <row r="274" spans="2:12">
      <c r="B274" s="225"/>
      <c r="C274" s="418"/>
      <c r="D274" s="419"/>
      <c r="E274" s="241"/>
      <c r="F274" s="251"/>
      <c r="G274" s="249"/>
      <c r="H274" s="232"/>
      <c r="I274" s="252"/>
      <c r="J274" s="232"/>
      <c r="K274" s="295"/>
      <c r="L274" s="235"/>
    </row>
    <row r="275" spans="2:12">
      <c r="B275" s="225"/>
      <c r="C275" s="418"/>
      <c r="D275" s="419"/>
      <c r="E275" s="241"/>
      <c r="F275" s="251"/>
      <c r="G275" s="249"/>
      <c r="H275" s="232"/>
      <c r="I275" s="252"/>
      <c r="J275" s="232"/>
      <c r="K275" s="295"/>
      <c r="L275" s="235"/>
    </row>
    <row r="276" spans="2:12">
      <c r="B276" s="225"/>
      <c r="C276" s="418"/>
      <c r="D276" s="419"/>
      <c r="E276" s="241"/>
      <c r="F276" s="251"/>
      <c r="G276" s="249"/>
      <c r="H276" s="232"/>
      <c r="I276" s="252"/>
      <c r="J276" s="232"/>
      <c r="K276" s="295"/>
      <c r="L276" s="235"/>
    </row>
    <row r="277" spans="2:12">
      <c r="B277" s="225"/>
      <c r="C277" s="418"/>
      <c r="D277" s="419"/>
      <c r="E277" s="241"/>
      <c r="F277" s="251"/>
      <c r="G277" s="249"/>
      <c r="H277" s="232"/>
      <c r="I277" s="252"/>
      <c r="J277" s="232"/>
      <c r="K277" s="295"/>
      <c r="L277" s="235"/>
    </row>
    <row r="278" spans="2:12">
      <c r="B278" s="225"/>
      <c r="C278" s="418"/>
      <c r="D278" s="419"/>
      <c r="E278" s="241"/>
      <c r="F278" s="251"/>
      <c r="G278" s="249"/>
      <c r="H278" s="232"/>
      <c r="I278" s="252"/>
      <c r="J278" s="232"/>
      <c r="K278" s="295"/>
      <c r="L278" s="235"/>
    </row>
    <row r="279" spans="2:12">
      <c r="B279" s="225"/>
      <c r="C279" s="418"/>
      <c r="D279" s="419"/>
      <c r="E279" s="241"/>
      <c r="F279" s="251"/>
      <c r="G279" s="249"/>
      <c r="H279" s="232"/>
      <c r="I279" s="252"/>
      <c r="J279" s="232"/>
      <c r="K279" s="295"/>
      <c r="L279" s="235"/>
    </row>
    <row r="280" spans="2:12">
      <c r="B280" s="225"/>
      <c r="C280" s="418"/>
      <c r="D280" s="419"/>
      <c r="E280" s="241"/>
      <c r="F280" s="251"/>
      <c r="G280" s="249"/>
      <c r="H280" s="232"/>
      <c r="I280" s="252"/>
      <c r="J280" s="232"/>
      <c r="K280" s="295"/>
      <c r="L280" s="235"/>
    </row>
    <row r="281" spans="2:12">
      <c r="B281" s="225"/>
      <c r="C281" s="418"/>
      <c r="D281" s="419"/>
      <c r="E281" s="241"/>
      <c r="F281" s="251"/>
      <c r="G281" s="249"/>
      <c r="H281" s="232"/>
      <c r="I281" s="252"/>
      <c r="J281" s="232"/>
      <c r="K281" s="295"/>
      <c r="L281" s="235"/>
    </row>
    <row r="282" spans="2:12">
      <c r="B282" s="225"/>
      <c r="C282" s="418"/>
      <c r="D282" s="419"/>
      <c r="E282" s="241"/>
      <c r="F282" s="251"/>
      <c r="G282" s="249"/>
      <c r="H282" s="232"/>
      <c r="I282" s="252"/>
      <c r="J282" s="232"/>
      <c r="K282" s="295"/>
      <c r="L282" s="235"/>
    </row>
    <row r="283" spans="2:12">
      <c r="B283" s="225"/>
      <c r="C283" s="418"/>
      <c r="D283" s="419"/>
      <c r="E283" s="241"/>
      <c r="F283" s="251"/>
      <c r="G283" s="249"/>
      <c r="H283" s="232"/>
      <c r="I283" s="252"/>
      <c r="J283" s="232"/>
      <c r="K283" s="295"/>
      <c r="L283" s="235"/>
    </row>
    <row r="284" spans="2:12">
      <c r="B284" s="225"/>
      <c r="C284" s="418"/>
      <c r="D284" s="419"/>
      <c r="E284" s="241"/>
      <c r="F284" s="251"/>
      <c r="G284" s="249"/>
      <c r="H284" s="232"/>
      <c r="I284" s="252"/>
      <c r="J284" s="232"/>
      <c r="K284" s="295"/>
      <c r="L284" s="235"/>
    </row>
    <row r="285" spans="2:12">
      <c r="B285" s="225"/>
      <c r="C285" s="418"/>
      <c r="D285" s="419"/>
      <c r="E285" s="241"/>
      <c r="F285" s="251"/>
      <c r="G285" s="249"/>
      <c r="H285" s="232"/>
      <c r="I285" s="252"/>
      <c r="J285" s="232"/>
      <c r="K285" s="295"/>
      <c r="L285" s="235"/>
    </row>
    <row r="286" spans="2:12">
      <c r="B286" s="225"/>
      <c r="C286" s="418"/>
      <c r="D286" s="419"/>
      <c r="E286" s="241"/>
      <c r="F286" s="251"/>
      <c r="G286" s="249"/>
      <c r="H286" s="232"/>
      <c r="I286" s="252"/>
      <c r="J286" s="232"/>
      <c r="K286" s="295"/>
      <c r="L286" s="235"/>
    </row>
    <row r="287" spans="2:12">
      <c r="B287" s="225"/>
      <c r="C287" s="418"/>
      <c r="D287" s="419"/>
      <c r="E287" s="241"/>
      <c r="F287" s="251"/>
      <c r="G287" s="249"/>
      <c r="H287" s="232"/>
      <c r="I287" s="252"/>
      <c r="J287" s="232"/>
      <c r="K287" s="295"/>
      <c r="L287" s="235"/>
    </row>
    <row r="288" spans="2:12">
      <c r="B288" s="225"/>
      <c r="C288" s="418"/>
      <c r="D288" s="419"/>
      <c r="E288" s="241"/>
      <c r="F288" s="251"/>
      <c r="G288" s="249"/>
      <c r="H288" s="232"/>
      <c r="I288" s="252"/>
      <c r="J288" s="232"/>
      <c r="K288" s="295"/>
      <c r="L288" s="235"/>
    </row>
    <row r="289" spans="2:12">
      <c r="B289" s="225"/>
      <c r="C289" s="418"/>
      <c r="D289" s="419"/>
      <c r="E289" s="241"/>
      <c r="F289" s="251"/>
      <c r="G289" s="249"/>
      <c r="H289" s="232"/>
      <c r="I289" s="252"/>
      <c r="J289" s="232"/>
      <c r="K289" s="295"/>
      <c r="L289" s="235"/>
    </row>
    <row r="290" spans="2:12">
      <c r="B290" s="225"/>
      <c r="C290" s="418"/>
      <c r="D290" s="419"/>
      <c r="E290" s="241"/>
      <c r="F290" s="251"/>
      <c r="G290" s="249"/>
      <c r="H290" s="232"/>
      <c r="I290" s="252"/>
      <c r="J290" s="232"/>
      <c r="K290" s="295"/>
      <c r="L290" s="235"/>
    </row>
    <row r="291" spans="2:12">
      <c r="B291" s="225"/>
      <c r="C291" s="418"/>
      <c r="D291" s="419"/>
      <c r="E291" s="241"/>
      <c r="F291" s="251"/>
      <c r="G291" s="249"/>
      <c r="H291" s="232"/>
      <c r="I291" s="252"/>
      <c r="J291" s="232"/>
      <c r="K291" s="295"/>
      <c r="L291" s="235"/>
    </row>
    <row r="292" spans="2:12">
      <c r="B292" s="225"/>
      <c r="C292" s="418"/>
      <c r="D292" s="419"/>
      <c r="E292" s="241"/>
      <c r="F292" s="251"/>
      <c r="G292" s="249"/>
      <c r="H292" s="232"/>
      <c r="I292" s="252"/>
      <c r="J292" s="232"/>
      <c r="K292" s="295"/>
      <c r="L292" s="235"/>
    </row>
    <row r="293" spans="2:12">
      <c r="B293" s="225"/>
      <c r="C293" s="418"/>
      <c r="D293" s="419"/>
      <c r="E293" s="241"/>
      <c r="F293" s="251"/>
      <c r="G293" s="249"/>
      <c r="H293" s="232"/>
      <c r="I293" s="252"/>
      <c r="J293" s="232"/>
      <c r="K293" s="295"/>
      <c r="L293" s="235"/>
    </row>
    <row r="294" spans="2:12">
      <c r="B294" s="225"/>
      <c r="C294" s="418"/>
      <c r="D294" s="419"/>
      <c r="E294" s="241"/>
      <c r="F294" s="251"/>
      <c r="G294" s="249"/>
      <c r="H294" s="232"/>
      <c r="I294" s="252"/>
      <c r="J294" s="232"/>
      <c r="K294" s="295"/>
      <c r="L294" s="235"/>
    </row>
    <row r="295" spans="2:12">
      <c r="B295" s="225"/>
      <c r="C295" s="418"/>
      <c r="D295" s="419"/>
      <c r="E295" s="241"/>
      <c r="F295" s="251"/>
      <c r="G295" s="249"/>
      <c r="H295" s="232"/>
      <c r="I295" s="252"/>
      <c r="J295" s="232"/>
      <c r="K295" s="295"/>
      <c r="L295" s="235"/>
    </row>
    <row r="296" spans="2:12">
      <c r="B296" s="225"/>
      <c r="C296" s="418"/>
      <c r="D296" s="419"/>
      <c r="E296" s="241"/>
      <c r="F296" s="251"/>
      <c r="G296" s="249"/>
      <c r="H296" s="232"/>
      <c r="I296" s="252"/>
      <c r="J296" s="232"/>
      <c r="K296" s="295"/>
      <c r="L296" s="235"/>
    </row>
    <row r="297" spans="2:12">
      <c r="B297" s="225"/>
      <c r="C297" s="418"/>
      <c r="D297" s="419"/>
      <c r="E297" s="241"/>
      <c r="F297" s="251"/>
      <c r="G297" s="249"/>
      <c r="H297" s="232"/>
      <c r="I297" s="252"/>
      <c r="J297" s="232"/>
      <c r="K297" s="295"/>
      <c r="L297" s="235"/>
    </row>
    <row r="298" spans="2:12">
      <c r="B298" s="225"/>
      <c r="C298" s="418"/>
      <c r="D298" s="419"/>
      <c r="E298" s="241"/>
      <c r="F298" s="251"/>
      <c r="G298" s="249"/>
      <c r="H298" s="232"/>
      <c r="I298" s="252"/>
      <c r="J298" s="232"/>
      <c r="K298" s="295"/>
      <c r="L298" s="235"/>
    </row>
    <row r="299" spans="2:12">
      <c r="B299" s="225"/>
      <c r="C299" s="418"/>
      <c r="D299" s="419"/>
      <c r="E299" s="241"/>
      <c r="F299" s="251"/>
      <c r="G299" s="249"/>
      <c r="H299" s="232"/>
      <c r="I299" s="252"/>
      <c r="J299" s="232"/>
      <c r="K299" s="295"/>
      <c r="L299" s="235"/>
    </row>
    <row r="300" spans="2:12">
      <c r="B300" s="225"/>
      <c r="C300" s="418"/>
      <c r="D300" s="419"/>
      <c r="E300" s="241"/>
      <c r="F300" s="251"/>
      <c r="G300" s="249"/>
      <c r="H300" s="232"/>
      <c r="I300" s="252"/>
      <c r="J300" s="232"/>
      <c r="K300" s="295"/>
      <c r="L300" s="235"/>
    </row>
    <row r="301" spans="2:12">
      <c r="B301" s="225"/>
      <c r="C301" s="418"/>
      <c r="D301" s="419"/>
      <c r="E301" s="241"/>
      <c r="F301" s="251"/>
      <c r="G301" s="249"/>
      <c r="H301" s="232"/>
      <c r="I301" s="252"/>
      <c r="J301" s="232"/>
      <c r="K301" s="295"/>
      <c r="L301" s="235"/>
    </row>
    <row r="302" spans="2:12">
      <c r="B302" s="225"/>
      <c r="C302" s="418"/>
      <c r="D302" s="419"/>
      <c r="E302" s="241"/>
      <c r="F302" s="251"/>
      <c r="G302" s="249"/>
      <c r="H302" s="232"/>
      <c r="I302" s="252"/>
      <c r="J302" s="232"/>
      <c r="K302" s="295"/>
      <c r="L302" s="235"/>
    </row>
    <row r="303" spans="2:12">
      <c r="B303" s="225"/>
      <c r="C303" s="418"/>
      <c r="D303" s="419"/>
      <c r="E303" s="241"/>
      <c r="F303" s="251"/>
      <c r="G303" s="249"/>
      <c r="H303" s="232"/>
      <c r="I303" s="252"/>
      <c r="J303" s="232"/>
      <c r="K303" s="295"/>
      <c r="L303" s="235"/>
    </row>
    <row r="304" spans="2:12">
      <c r="B304" s="225"/>
      <c r="C304" s="418"/>
      <c r="D304" s="419"/>
      <c r="E304" s="241"/>
      <c r="F304" s="251"/>
      <c r="G304" s="249"/>
      <c r="H304" s="232"/>
      <c r="I304" s="252"/>
      <c r="J304" s="232"/>
      <c r="K304" s="295"/>
      <c r="L304" s="235"/>
    </row>
    <row r="305" spans="2:12">
      <c r="B305" s="225"/>
      <c r="C305" s="418"/>
      <c r="D305" s="419"/>
      <c r="E305" s="241"/>
      <c r="F305" s="251"/>
      <c r="G305" s="249"/>
      <c r="H305" s="232"/>
      <c r="I305" s="252"/>
      <c r="J305" s="232"/>
      <c r="K305" s="295"/>
      <c r="L305" s="235"/>
    </row>
    <row r="306" spans="2:12">
      <c r="B306" s="225"/>
      <c r="C306" s="418"/>
      <c r="D306" s="419"/>
      <c r="E306" s="241"/>
      <c r="F306" s="251"/>
      <c r="G306" s="249"/>
      <c r="H306" s="232"/>
      <c r="I306" s="252"/>
      <c r="J306" s="232"/>
      <c r="K306" s="295"/>
      <c r="L306" s="235"/>
    </row>
    <row r="307" spans="2:12">
      <c r="B307" s="225"/>
      <c r="C307" s="418"/>
      <c r="D307" s="419"/>
      <c r="E307" s="241"/>
      <c r="F307" s="251"/>
      <c r="G307" s="249"/>
      <c r="H307" s="232"/>
      <c r="I307" s="252"/>
      <c r="J307" s="232"/>
      <c r="K307" s="295"/>
      <c r="L307" s="235"/>
    </row>
    <row r="308" spans="2:12">
      <c r="B308" s="225"/>
      <c r="C308" s="418"/>
      <c r="D308" s="419"/>
      <c r="E308" s="241"/>
      <c r="F308" s="251"/>
      <c r="G308" s="249"/>
      <c r="H308" s="232"/>
      <c r="I308" s="252"/>
      <c r="J308" s="232"/>
      <c r="K308" s="295"/>
      <c r="L308" s="235"/>
    </row>
    <row r="309" spans="2:12">
      <c r="B309" s="225"/>
      <c r="C309" s="418"/>
      <c r="D309" s="419"/>
      <c r="E309" s="241"/>
      <c r="F309" s="251"/>
      <c r="G309" s="249"/>
      <c r="H309" s="232"/>
      <c r="I309" s="252"/>
      <c r="J309" s="232"/>
      <c r="K309" s="295"/>
      <c r="L309" s="235"/>
    </row>
    <row r="310" spans="2:12">
      <c r="B310" s="225"/>
      <c r="C310" s="418"/>
      <c r="D310" s="419"/>
      <c r="E310" s="241"/>
      <c r="F310" s="251"/>
      <c r="G310" s="249"/>
      <c r="H310" s="232"/>
      <c r="I310" s="252"/>
      <c r="J310" s="232"/>
      <c r="K310" s="295"/>
      <c r="L310" s="235"/>
    </row>
    <row r="311" spans="2:12">
      <c r="B311" s="225"/>
      <c r="C311" s="418"/>
      <c r="D311" s="419"/>
      <c r="E311" s="241"/>
      <c r="F311" s="251"/>
      <c r="G311" s="249"/>
      <c r="H311" s="232"/>
      <c r="I311" s="252"/>
      <c r="J311" s="232"/>
      <c r="K311" s="295"/>
      <c r="L311" s="235"/>
    </row>
    <row r="312" spans="2:12">
      <c r="B312" s="225"/>
      <c r="C312" s="418"/>
      <c r="D312" s="419"/>
      <c r="E312" s="241"/>
      <c r="F312" s="251"/>
      <c r="G312" s="249"/>
      <c r="H312" s="232"/>
      <c r="I312" s="252"/>
      <c r="J312" s="232"/>
      <c r="K312" s="295"/>
      <c r="L312" s="235"/>
    </row>
    <row r="313" spans="2:12">
      <c r="B313" s="225"/>
      <c r="C313" s="418"/>
      <c r="D313" s="419"/>
      <c r="E313" s="241"/>
      <c r="F313" s="251"/>
      <c r="G313" s="249"/>
      <c r="H313" s="232"/>
      <c r="I313" s="252"/>
      <c r="J313" s="232"/>
      <c r="K313" s="295"/>
      <c r="L313" s="235"/>
    </row>
    <row r="314" spans="2:12">
      <c r="B314" s="225"/>
      <c r="C314" s="418"/>
      <c r="D314" s="419"/>
      <c r="E314" s="241"/>
      <c r="F314" s="251"/>
      <c r="G314" s="249"/>
      <c r="H314" s="232"/>
      <c r="I314" s="252"/>
      <c r="J314" s="232"/>
      <c r="K314" s="295"/>
      <c r="L314" s="235"/>
    </row>
    <row r="315" spans="2:12">
      <c r="B315" s="225"/>
      <c r="C315" s="418"/>
      <c r="D315" s="419"/>
      <c r="E315" s="241"/>
      <c r="F315" s="251"/>
      <c r="G315" s="249"/>
      <c r="H315" s="232"/>
      <c r="I315" s="252"/>
      <c r="J315" s="232"/>
      <c r="K315" s="295"/>
      <c r="L315" s="235"/>
    </row>
    <row r="316" spans="2:12">
      <c r="B316" s="225"/>
      <c r="C316" s="418"/>
      <c r="D316" s="419"/>
      <c r="E316" s="241"/>
      <c r="F316" s="251"/>
      <c r="G316" s="249"/>
      <c r="H316" s="232"/>
      <c r="I316" s="252"/>
      <c r="J316" s="232"/>
      <c r="K316" s="295"/>
      <c r="L316" s="235"/>
    </row>
    <row r="317" spans="2:12">
      <c r="B317" s="225"/>
      <c r="C317" s="418"/>
      <c r="D317" s="419"/>
      <c r="E317" s="241"/>
      <c r="F317" s="251"/>
      <c r="G317" s="249"/>
      <c r="H317" s="232"/>
      <c r="I317" s="252"/>
      <c r="J317" s="232"/>
      <c r="K317" s="295"/>
      <c r="L317" s="235"/>
    </row>
    <row r="318" spans="2:12">
      <c r="B318" s="225"/>
      <c r="C318" s="418"/>
      <c r="D318" s="419"/>
      <c r="E318" s="241"/>
      <c r="F318" s="251"/>
      <c r="G318" s="249"/>
      <c r="H318" s="232"/>
      <c r="I318" s="252"/>
      <c r="J318" s="232"/>
      <c r="K318" s="295"/>
      <c r="L318" s="235"/>
    </row>
    <row r="319" spans="2:12">
      <c r="B319" s="225"/>
      <c r="C319" s="418"/>
      <c r="D319" s="419"/>
      <c r="E319" s="241"/>
      <c r="F319" s="251"/>
      <c r="G319" s="249"/>
      <c r="H319" s="232"/>
      <c r="I319" s="252"/>
      <c r="J319" s="232"/>
      <c r="K319" s="295"/>
      <c r="L319" s="235"/>
    </row>
    <row r="320" spans="2:12">
      <c r="B320" s="225"/>
      <c r="C320" s="418"/>
      <c r="D320" s="419"/>
      <c r="E320" s="241"/>
      <c r="F320" s="251"/>
      <c r="G320" s="249"/>
      <c r="H320" s="232"/>
      <c r="I320" s="252"/>
      <c r="J320" s="232"/>
      <c r="K320" s="295"/>
      <c r="L320" s="235"/>
    </row>
    <row r="321" spans="2:12">
      <c r="B321" s="225"/>
      <c r="C321" s="418"/>
      <c r="D321" s="419"/>
      <c r="E321" s="241"/>
      <c r="F321" s="251"/>
      <c r="G321" s="249"/>
      <c r="H321" s="232"/>
      <c r="I321" s="252"/>
      <c r="J321" s="232"/>
      <c r="K321" s="295"/>
      <c r="L321" s="235"/>
    </row>
    <row r="322" spans="2:12">
      <c r="B322" s="225"/>
      <c r="C322" s="418"/>
      <c r="D322" s="419"/>
      <c r="E322" s="241"/>
      <c r="F322" s="251"/>
      <c r="G322" s="249"/>
      <c r="H322" s="232"/>
      <c r="I322" s="252"/>
      <c r="J322" s="232"/>
      <c r="K322" s="295"/>
      <c r="L322" s="235"/>
    </row>
    <row r="323" spans="2:12">
      <c r="B323" s="225"/>
      <c r="C323" s="418"/>
      <c r="D323" s="419"/>
      <c r="E323" s="241"/>
      <c r="F323" s="251"/>
      <c r="G323" s="249"/>
      <c r="H323" s="232"/>
      <c r="I323" s="252"/>
      <c r="J323" s="232"/>
      <c r="K323" s="295"/>
      <c r="L323" s="235"/>
    </row>
    <row r="324" spans="2:12">
      <c r="B324" s="225"/>
      <c r="C324" s="418"/>
      <c r="D324" s="419"/>
      <c r="E324" s="241"/>
      <c r="F324" s="251"/>
      <c r="G324" s="249"/>
      <c r="H324" s="232"/>
      <c r="I324" s="252"/>
      <c r="J324" s="232"/>
      <c r="K324" s="295"/>
      <c r="L324" s="235"/>
    </row>
    <row r="325" spans="2:12">
      <c r="B325" s="225"/>
      <c r="C325" s="418"/>
      <c r="D325" s="419"/>
      <c r="E325" s="241"/>
      <c r="F325" s="251"/>
      <c r="G325" s="249"/>
      <c r="H325" s="232"/>
      <c r="I325" s="252"/>
      <c r="J325" s="232"/>
      <c r="K325" s="295"/>
      <c r="L325" s="235"/>
    </row>
    <row r="326" spans="2:12">
      <c r="B326" s="225"/>
      <c r="C326" s="418"/>
      <c r="D326" s="419"/>
      <c r="E326" s="241"/>
      <c r="F326" s="251"/>
      <c r="G326" s="249"/>
      <c r="H326" s="232"/>
      <c r="I326" s="252"/>
      <c r="J326" s="232"/>
      <c r="K326" s="295"/>
      <c r="L326" s="235"/>
    </row>
    <row r="327" spans="2:12">
      <c r="B327" s="225"/>
      <c r="C327" s="418"/>
      <c r="D327" s="419"/>
      <c r="E327" s="241"/>
      <c r="F327" s="251"/>
      <c r="G327" s="249"/>
      <c r="H327" s="232"/>
      <c r="I327" s="252"/>
      <c r="J327" s="232"/>
      <c r="K327" s="295"/>
      <c r="L327" s="235"/>
    </row>
    <row r="328" spans="2:12">
      <c r="B328" s="225"/>
      <c r="C328" s="418"/>
      <c r="D328" s="419"/>
      <c r="E328" s="241"/>
      <c r="F328" s="251"/>
      <c r="G328" s="249"/>
      <c r="H328" s="232"/>
      <c r="I328" s="252"/>
      <c r="J328" s="232"/>
      <c r="K328" s="295"/>
      <c r="L328" s="235"/>
    </row>
    <row r="329" spans="2:12">
      <c r="B329" s="225"/>
      <c r="C329" s="418"/>
      <c r="D329" s="419"/>
      <c r="E329" s="241"/>
      <c r="F329" s="251"/>
      <c r="G329" s="249"/>
      <c r="H329" s="232"/>
      <c r="I329" s="252"/>
      <c r="J329" s="232"/>
      <c r="K329" s="295"/>
      <c r="L329" s="235"/>
    </row>
    <row r="330" spans="2:12">
      <c r="B330" s="225"/>
      <c r="C330" s="418"/>
      <c r="D330" s="419"/>
      <c r="E330" s="241"/>
      <c r="F330" s="251"/>
      <c r="G330" s="249"/>
      <c r="H330" s="232"/>
      <c r="I330" s="252"/>
      <c r="J330" s="232"/>
      <c r="K330" s="295"/>
      <c r="L330" s="235"/>
    </row>
    <row r="331" spans="2:12">
      <c r="B331" s="225"/>
      <c r="C331" s="418"/>
      <c r="D331" s="419"/>
      <c r="E331" s="241"/>
      <c r="F331" s="251"/>
      <c r="G331" s="249"/>
      <c r="H331" s="232"/>
      <c r="I331" s="252"/>
      <c r="J331" s="232"/>
      <c r="K331" s="295"/>
      <c r="L331" s="235"/>
    </row>
    <row r="332" spans="2:12">
      <c r="B332" s="225"/>
      <c r="C332" s="418"/>
      <c r="D332" s="419"/>
      <c r="E332" s="241"/>
      <c r="F332" s="251"/>
      <c r="G332" s="249"/>
      <c r="H332" s="232"/>
      <c r="I332" s="252"/>
      <c r="J332" s="232"/>
      <c r="K332" s="295"/>
      <c r="L332" s="235"/>
    </row>
    <row r="333" spans="2:12">
      <c r="B333" s="225"/>
      <c r="C333" s="418"/>
      <c r="D333" s="419"/>
      <c r="E333" s="241"/>
      <c r="F333" s="251"/>
      <c r="G333" s="249"/>
      <c r="H333" s="232"/>
      <c r="I333" s="252"/>
      <c r="J333" s="232"/>
      <c r="K333" s="295"/>
      <c r="L333" s="235"/>
    </row>
    <row r="334" spans="2:12">
      <c r="B334" s="225"/>
      <c r="C334" s="418"/>
      <c r="D334" s="419"/>
      <c r="E334" s="241"/>
      <c r="F334" s="251"/>
      <c r="G334" s="249"/>
      <c r="H334" s="232"/>
      <c r="I334" s="252"/>
      <c r="J334" s="232"/>
      <c r="K334" s="295"/>
      <c r="L334" s="235"/>
    </row>
    <row r="335" spans="2:12">
      <c r="B335" s="225"/>
      <c r="C335" s="418"/>
      <c r="D335" s="419"/>
      <c r="E335" s="241"/>
      <c r="F335" s="251"/>
      <c r="G335" s="249"/>
      <c r="H335" s="232"/>
      <c r="I335" s="252"/>
      <c r="J335" s="232"/>
      <c r="K335" s="295"/>
      <c r="L335" s="235"/>
    </row>
    <row r="336" spans="2:12">
      <c r="B336" s="225"/>
      <c r="C336" s="418"/>
      <c r="D336" s="419"/>
      <c r="E336" s="241"/>
      <c r="F336" s="251"/>
      <c r="G336" s="249"/>
      <c r="H336" s="232"/>
      <c r="I336" s="252"/>
      <c r="J336" s="232"/>
      <c r="K336" s="295"/>
      <c r="L336" s="235"/>
    </row>
    <row r="337" spans="2:12">
      <c r="B337" s="225"/>
      <c r="C337" s="418"/>
      <c r="D337" s="419"/>
      <c r="E337" s="241"/>
      <c r="F337" s="251"/>
      <c r="G337" s="249"/>
      <c r="H337" s="232"/>
      <c r="I337" s="252"/>
      <c r="J337" s="232"/>
      <c r="K337" s="295"/>
      <c r="L337" s="235"/>
    </row>
    <row r="338" spans="2:12">
      <c r="B338" s="225"/>
      <c r="C338" s="418"/>
      <c r="D338" s="419"/>
      <c r="E338" s="241"/>
      <c r="F338" s="251"/>
      <c r="G338" s="249"/>
      <c r="H338" s="232"/>
      <c r="I338" s="252"/>
      <c r="J338" s="232"/>
      <c r="K338" s="295"/>
      <c r="L338" s="235"/>
    </row>
    <row r="339" spans="2:12">
      <c r="B339" s="225"/>
      <c r="C339" s="418"/>
      <c r="D339" s="419"/>
      <c r="E339" s="241"/>
      <c r="F339" s="251"/>
      <c r="G339" s="249"/>
      <c r="H339" s="232"/>
      <c r="I339" s="252"/>
      <c r="J339" s="232"/>
      <c r="K339" s="295"/>
      <c r="L339" s="235"/>
    </row>
    <row r="340" spans="2:12">
      <c r="B340" s="225"/>
      <c r="C340" s="418"/>
      <c r="D340" s="419"/>
      <c r="E340" s="241"/>
      <c r="F340" s="251"/>
      <c r="G340" s="249"/>
      <c r="H340" s="232"/>
      <c r="I340" s="252"/>
      <c r="J340" s="232"/>
      <c r="K340" s="295"/>
      <c r="L340" s="235"/>
    </row>
    <row r="341" spans="2:12">
      <c r="B341" s="225"/>
      <c r="C341" s="418"/>
      <c r="D341" s="419"/>
      <c r="E341" s="241"/>
      <c r="F341" s="251"/>
      <c r="G341" s="249"/>
      <c r="H341" s="232"/>
      <c r="I341" s="252"/>
      <c r="J341" s="232"/>
      <c r="K341" s="295"/>
      <c r="L341" s="235"/>
    </row>
    <row r="342" spans="2:12">
      <c r="B342" s="225"/>
      <c r="C342" s="418"/>
      <c r="D342" s="419"/>
      <c r="E342" s="241"/>
      <c r="F342" s="251"/>
      <c r="G342" s="249"/>
      <c r="H342" s="232"/>
      <c r="I342" s="252"/>
      <c r="J342" s="232"/>
      <c r="K342" s="295"/>
      <c r="L342" s="235"/>
    </row>
    <row r="343" spans="2:12">
      <c r="B343" s="225"/>
      <c r="C343" s="418"/>
      <c r="D343" s="419"/>
      <c r="E343" s="241"/>
      <c r="F343" s="251"/>
      <c r="G343" s="249"/>
      <c r="H343" s="232"/>
      <c r="I343" s="252"/>
      <c r="J343" s="232"/>
      <c r="K343" s="295"/>
      <c r="L343" s="235"/>
    </row>
    <row r="344" spans="2:12">
      <c r="B344" s="225"/>
      <c r="C344" s="418"/>
      <c r="D344" s="419"/>
      <c r="E344" s="241"/>
      <c r="F344" s="251"/>
      <c r="G344" s="249"/>
      <c r="H344" s="232"/>
      <c r="I344" s="252"/>
      <c r="J344" s="232"/>
      <c r="K344" s="295"/>
      <c r="L344" s="235"/>
    </row>
    <row r="345" spans="2:12">
      <c r="B345" s="225"/>
      <c r="C345" s="418"/>
      <c r="D345" s="419"/>
      <c r="E345" s="241"/>
      <c r="F345" s="251"/>
      <c r="G345" s="249"/>
      <c r="H345" s="232"/>
      <c r="I345" s="252"/>
      <c r="J345" s="232"/>
      <c r="K345" s="295"/>
      <c r="L345" s="235"/>
    </row>
    <row r="346" spans="2:12">
      <c r="B346" s="225"/>
      <c r="C346" s="418"/>
      <c r="D346" s="419"/>
      <c r="E346" s="241"/>
      <c r="F346" s="251"/>
      <c r="G346" s="249"/>
      <c r="H346" s="232"/>
      <c r="I346" s="252"/>
      <c r="J346" s="232"/>
      <c r="K346" s="295"/>
      <c r="L346" s="235"/>
    </row>
    <row r="347" spans="2:12">
      <c r="B347" s="225"/>
      <c r="C347" s="418"/>
      <c r="D347" s="419"/>
      <c r="E347" s="241"/>
      <c r="F347" s="251"/>
      <c r="G347" s="249"/>
      <c r="H347" s="232"/>
      <c r="I347" s="252"/>
      <c r="J347" s="232"/>
      <c r="K347" s="295"/>
      <c r="L347" s="235"/>
    </row>
    <row r="348" spans="2:12">
      <c r="B348" s="225"/>
      <c r="C348" s="418"/>
      <c r="D348" s="419"/>
      <c r="E348" s="241"/>
      <c r="F348" s="251"/>
      <c r="G348" s="249"/>
      <c r="H348" s="232"/>
      <c r="I348" s="252"/>
      <c r="J348" s="232"/>
      <c r="K348" s="295"/>
      <c r="L348" s="235"/>
    </row>
    <row r="349" spans="2:12">
      <c r="B349" s="225"/>
      <c r="C349" s="418"/>
      <c r="D349" s="419"/>
      <c r="E349" s="241"/>
      <c r="F349" s="251"/>
      <c r="G349" s="249"/>
      <c r="H349" s="232"/>
      <c r="I349" s="252"/>
      <c r="J349" s="232"/>
      <c r="K349" s="295"/>
      <c r="L349" s="235"/>
    </row>
    <row r="350" spans="2:12">
      <c r="B350" s="225"/>
      <c r="C350" s="418"/>
      <c r="D350" s="419"/>
      <c r="E350" s="241"/>
      <c r="F350" s="251"/>
      <c r="G350" s="249"/>
      <c r="H350" s="232"/>
      <c r="I350" s="252"/>
      <c r="J350" s="232"/>
      <c r="K350" s="295"/>
      <c r="L350" s="235"/>
    </row>
    <row r="351" spans="2:12">
      <c r="B351" s="225"/>
      <c r="C351" s="418"/>
      <c r="D351" s="419"/>
      <c r="E351" s="241"/>
      <c r="F351" s="251"/>
      <c r="G351" s="249"/>
      <c r="H351" s="232"/>
      <c r="I351" s="252"/>
      <c r="J351" s="232"/>
      <c r="K351" s="295"/>
      <c r="L351" s="235"/>
    </row>
    <row r="352" spans="2:12">
      <c r="B352" s="225"/>
      <c r="C352" s="418"/>
      <c r="D352" s="419"/>
      <c r="E352" s="241"/>
      <c r="F352" s="251"/>
      <c r="G352" s="249"/>
      <c r="H352" s="232"/>
      <c r="I352" s="252"/>
      <c r="J352" s="232"/>
      <c r="K352" s="295"/>
      <c r="L352" s="235"/>
    </row>
    <row r="353" spans="2:12">
      <c r="B353" s="225"/>
      <c r="C353" s="418"/>
      <c r="D353" s="419"/>
      <c r="E353" s="241"/>
      <c r="F353" s="251"/>
      <c r="G353" s="249"/>
      <c r="H353" s="232"/>
      <c r="I353" s="252"/>
      <c r="J353" s="232"/>
      <c r="K353" s="295"/>
      <c r="L353" s="235"/>
    </row>
    <row r="354" spans="2:12">
      <c r="B354" s="225"/>
      <c r="C354" s="418"/>
      <c r="D354" s="419"/>
      <c r="E354" s="241"/>
      <c r="F354" s="251"/>
      <c r="G354" s="249"/>
      <c r="H354" s="232"/>
      <c r="I354" s="252"/>
      <c r="J354" s="232"/>
      <c r="K354" s="295"/>
      <c r="L354" s="235"/>
    </row>
    <row r="355" spans="2:12">
      <c r="B355" s="225"/>
      <c r="C355" s="418"/>
      <c r="D355" s="419"/>
      <c r="E355" s="241"/>
      <c r="F355" s="251"/>
      <c r="G355" s="249"/>
      <c r="H355" s="232"/>
      <c r="I355" s="252"/>
      <c r="J355" s="232"/>
      <c r="K355" s="295"/>
      <c r="L355" s="235"/>
    </row>
    <row r="356" spans="2:12">
      <c r="B356" s="225"/>
      <c r="C356" s="418"/>
      <c r="D356" s="419"/>
      <c r="E356" s="241"/>
      <c r="F356" s="251"/>
      <c r="G356" s="249"/>
      <c r="H356" s="232"/>
      <c r="I356" s="252"/>
      <c r="J356" s="232"/>
      <c r="K356" s="295"/>
      <c r="L356" s="235"/>
    </row>
    <row r="357" spans="2:12">
      <c r="B357" s="225"/>
      <c r="C357" s="418"/>
      <c r="D357" s="419"/>
      <c r="E357" s="241"/>
      <c r="F357" s="251"/>
      <c r="G357" s="249"/>
      <c r="H357" s="232"/>
      <c r="I357" s="252"/>
      <c r="J357" s="232"/>
      <c r="K357" s="295"/>
      <c r="L357" s="235"/>
    </row>
    <row r="358" spans="2:12">
      <c r="B358" s="225"/>
      <c r="C358" s="418"/>
      <c r="D358" s="419"/>
      <c r="E358" s="241"/>
      <c r="F358" s="251"/>
      <c r="G358" s="249"/>
      <c r="H358" s="232"/>
      <c r="I358" s="252"/>
      <c r="J358" s="232"/>
      <c r="K358" s="295"/>
      <c r="L358" s="235"/>
    </row>
    <row r="359" spans="2:12">
      <c r="B359" s="225"/>
      <c r="C359" s="418"/>
      <c r="D359" s="419"/>
      <c r="E359" s="241"/>
      <c r="F359" s="251"/>
      <c r="G359" s="249"/>
      <c r="H359" s="232"/>
      <c r="I359" s="252"/>
      <c r="J359" s="232"/>
      <c r="K359" s="295"/>
      <c r="L359" s="235"/>
    </row>
    <row r="360" spans="2:12">
      <c r="B360" s="225"/>
      <c r="C360" s="418"/>
      <c r="D360" s="419"/>
      <c r="E360" s="241"/>
      <c r="F360" s="251"/>
      <c r="G360" s="249"/>
      <c r="H360" s="232"/>
      <c r="I360" s="252"/>
      <c r="J360" s="232"/>
      <c r="K360" s="295"/>
      <c r="L360" s="235"/>
    </row>
    <row r="361" spans="2:12">
      <c r="B361" s="225"/>
      <c r="C361" s="418"/>
      <c r="D361" s="419"/>
      <c r="E361" s="241"/>
      <c r="F361" s="251"/>
      <c r="G361" s="249"/>
      <c r="H361" s="232"/>
      <c r="I361" s="252"/>
      <c r="J361" s="232"/>
      <c r="K361" s="295"/>
      <c r="L361" s="235"/>
    </row>
    <row r="362" spans="2:12">
      <c r="B362" s="225"/>
      <c r="C362" s="418"/>
      <c r="D362" s="419"/>
      <c r="E362" s="241"/>
      <c r="F362" s="251"/>
      <c r="G362" s="249"/>
      <c r="H362" s="232"/>
      <c r="I362" s="252"/>
      <c r="J362" s="232"/>
      <c r="K362" s="295"/>
      <c r="L362" s="235"/>
    </row>
    <row r="363" spans="2:12">
      <c r="B363" s="225"/>
      <c r="C363" s="418"/>
      <c r="D363" s="419"/>
      <c r="E363" s="241"/>
      <c r="F363" s="251"/>
      <c r="G363" s="249"/>
      <c r="H363" s="232"/>
      <c r="I363" s="252"/>
      <c r="J363" s="232"/>
      <c r="K363" s="295"/>
      <c r="L363" s="235"/>
    </row>
    <row r="364" spans="2:12">
      <c r="B364" s="225"/>
      <c r="C364" s="418"/>
      <c r="D364" s="419"/>
      <c r="E364" s="241"/>
      <c r="F364" s="251"/>
      <c r="G364" s="249"/>
      <c r="H364" s="232"/>
      <c r="I364" s="252"/>
      <c r="J364" s="232"/>
      <c r="K364" s="295"/>
      <c r="L364" s="235"/>
    </row>
    <row r="365" spans="2:12">
      <c r="B365" s="225"/>
      <c r="C365" s="418"/>
      <c r="D365" s="419"/>
      <c r="E365" s="241"/>
      <c r="F365" s="251"/>
      <c r="G365" s="249"/>
      <c r="H365" s="232"/>
      <c r="I365" s="252"/>
      <c r="J365" s="232"/>
      <c r="K365" s="295"/>
      <c r="L365" s="235"/>
    </row>
    <row r="366" spans="2:12">
      <c r="B366" s="225"/>
      <c r="C366" s="418"/>
      <c r="D366" s="419"/>
      <c r="E366" s="241"/>
      <c r="F366" s="251"/>
      <c r="G366" s="249"/>
      <c r="H366" s="232"/>
      <c r="I366" s="252"/>
      <c r="J366" s="232"/>
      <c r="K366" s="295"/>
      <c r="L366" s="235"/>
    </row>
    <row r="367" spans="2:12">
      <c r="B367" s="225"/>
      <c r="C367" s="418"/>
      <c r="D367" s="419"/>
      <c r="E367" s="241"/>
      <c r="F367" s="251"/>
      <c r="G367" s="249"/>
      <c r="H367" s="232"/>
      <c r="I367" s="252"/>
      <c r="J367" s="232"/>
      <c r="K367" s="295"/>
      <c r="L367" s="235"/>
    </row>
    <row r="368" spans="2:12">
      <c r="B368" s="225"/>
      <c r="C368" s="418"/>
      <c r="D368" s="419"/>
      <c r="E368" s="241"/>
      <c r="F368" s="251"/>
      <c r="G368" s="249"/>
      <c r="H368" s="232"/>
      <c r="I368" s="252"/>
      <c r="J368" s="232"/>
      <c r="K368" s="295"/>
      <c r="L368" s="235"/>
    </row>
    <row r="369" spans="2:12">
      <c r="B369" s="225"/>
      <c r="C369" s="418"/>
      <c r="D369" s="419"/>
      <c r="E369" s="241"/>
      <c r="F369" s="251"/>
      <c r="G369" s="249"/>
      <c r="H369" s="232"/>
      <c r="I369" s="252"/>
      <c r="J369" s="232"/>
      <c r="K369" s="295"/>
      <c r="L369" s="235"/>
    </row>
    <row r="370" spans="2:12">
      <c r="B370" s="225"/>
      <c r="C370" s="418"/>
      <c r="D370" s="419"/>
      <c r="E370" s="241"/>
      <c r="F370" s="251"/>
      <c r="G370" s="249"/>
      <c r="H370" s="232"/>
      <c r="I370" s="252"/>
      <c r="J370" s="232"/>
      <c r="K370" s="295"/>
      <c r="L370" s="235"/>
    </row>
    <row r="371" spans="2:12">
      <c r="B371" s="225"/>
      <c r="C371" s="418"/>
      <c r="D371" s="419"/>
      <c r="E371" s="241"/>
      <c r="F371" s="251"/>
      <c r="G371" s="249"/>
      <c r="H371" s="232"/>
      <c r="I371" s="252"/>
      <c r="J371" s="232"/>
      <c r="K371" s="295"/>
      <c r="L371" s="235"/>
    </row>
    <row r="372" spans="2:12">
      <c r="B372" s="225"/>
      <c r="C372" s="418"/>
      <c r="D372" s="419"/>
      <c r="E372" s="241"/>
      <c r="F372" s="251"/>
      <c r="G372" s="249"/>
      <c r="H372" s="232"/>
      <c r="I372" s="252"/>
      <c r="J372" s="232"/>
      <c r="K372" s="295"/>
      <c r="L372" s="235"/>
    </row>
    <row r="373" spans="2:12">
      <c r="B373" s="225"/>
      <c r="C373" s="418"/>
      <c r="D373" s="419"/>
      <c r="E373" s="241"/>
      <c r="F373" s="251"/>
      <c r="G373" s="249"/>
      <c r="H373" s="232"/>
      <c r="I373" s="252"/>
      <c r="J373" s="232"/>
      <c r="K373" s="295"/>
      <c r="L373" s="235"/>
    </row>
    <row r="374" spans="2:12">
      <c r="B374" s="225"/>
      <c r="C374" s="418"/>
      <c r="D374" s="419"/>
      <c r="E374" s="241"/>
      <c r="F374" s="251"/>
      <c r="G374" s="249"/>
      <c r="H374" s="232"/>
      <c r="I374" s="252"/>
      <c r="J374" s="232"/>
      <c r="K374" s="295"/>
      <c r="L374" s="235"/>
    </row>
    <row r="375" spans="2:12">
      <c r="B375" s="225"/>
      <c r="C375" s="418"/>
      <c r="D375" s="419"/>
      <c r="E375" s="241"/>
      <c r="F375" s="251"/>
      <c r="G375" s="249"/>
      <c r="H375" s="232"/>
      <c r="I375" s="252"/>
      <c r="J375" s="232"/>
      <c r="K375" s="295"/>
      <c r="L375" s="235"/>
    </row>
    <row r="376" spans="2:12">
      <c r="B376" s="225"/>
      <c r="C376" s="418"/>
      <c r="D376" s="419"/>
      <c r="E376" s="241"/>
      <c r="F376" s="251"/>
      <c r="G376" s="249"/>
      <c r="H376" s="232"/>
      <c r="I376" s="252"/>
      <c r="J376" s="232"/>
      <c r="K376" s="295"/>
      <c r="L376" s="235"/>
    </row>
    <row r="377" spans="2:12">
      <c r="B377" s="225"/>
      <c r="C377" s="418"/>
      <c r="D377" s="419"/>
      <c r="E377" s="241"/>
      <c r="F377" s="251"/>
      <c r="G377" s="249"/>
      <c r="H377" s="232"/>
      <c r="I377" s="252"/>
      <c r="J377" s="232"/>
      <c r="K377" s="295"/>
      <c r="L377" s="235"/>
    </row>
    <row r="378" spans="2:12">
      <c r="B378" s="225"/>
      <c r="C378" s="418"/>
      <c r="D378" s="419"/>
      <c r="E378" s="241"/>
      <c r="F378" s="251"/>
      <c r="G378" s="249"/>
      <c r="H378" s="232"/>
      <c r="I378" s="252"/>
      <c r="J378" s="232"/>
      <c r="K378" s="295"/>
      <c r="L378" s="235"/>
    </row>
    <row r="379" spans="2:12">
      <c r="B379" s="225"/>
      <c r="C379" s="418"/>
      <c r="D379" s="419"/>
      <c r="E379" s="241"/>
      <c r="F379" s="251"/>
      <c r="G379" s="249"/>
      <c r="H379" s="232"/>
      <c r="I379" s="252"/>
      <c r="J379" s="232"/>
      <c r="K379" s="295"/>
      <c r="L379" s="235"/>
    </row>
    <row r="380" spans="2:12">
      <c r="B380" s="225"/>
      <c r="C380" s="418"/>
      <c r="D380" s="419"/>
      <c r="E380" s="241"/>
      <c r="F380" s="251"/>
      <c r="G380" s="249"/>
      <c r="H380" s="232"/>
      <c r="I380" s="252"/>
      <c r="J380" s="232"/>
      <c r="K380" s="295"/>
      <c r="L380" s="235"/>
    </row>
    <row r="381" spans="2:12">
      <c r="B381" s="225"/>
      <c r="C381" s="418"/>
      <c r="D381" s="419"/>
      <c r="E381" s="241"/>
      <c r="F381" s="251"/>
      <c r="G381" s="249"/>
      <c r="H381" s="232"/>
      <c r="I381" s="252"/>
      <c r="J381" s="232"/>
      <c r="K381" s="295"/>
      <c r="L381" s="235"/>
    </row>
    <row r="382" spans="2:12">
      <c r="B382" s="225"/>
      <c r="C382" s="418"/>
      <c r="D382" s="419"/>
      <c r="E382" s="241"/>
      <c r="F382" s="251"/>
      <c r="G382" s="249"/>
      <c r="H382" s="232"/>
      <c r="I382" s="252"/>
      <c r="J382" s="232"/>
      <c r="K382" s="295"/>
      <c r="L382" s="235"/>
    </row>
    <row r="383" spans="2:12">
      <c r="B383" s="225"/>
      <c r="C383" s="418"/>
      <c r="D383" s="419"/>
      <c r="E383" s="241"/>
      <c r="F383" s="251"/>
      <c r="G383" s="249"/>
      <c r="H383" s="232"/>
      <c r="I383" s="252"/>
      <c r="J383" s="232"/>
      <c r="K383" s="295"/>
      <c r="L383" s="235"/>
    </row>
    <row r="384" spans="2:12">
      <c r="B384" s="225"/>
      <c r="C384" s="418"/>
      <c r="D384" s="419"/>
      <c r="E384" s="241"/>
      <c r="F384" s="251"/>
      <c r="G384" s="249"/>
      <c r="H384" s="232"/>
      <c r="I384" s="252"/>
      <c r="J384" s="232"/>
      <c r="K384" s="295"/>
      <c r="L384" s="235"/>
    </row>
    <row r="385" spans="2:12">
      <c r="B385" s="225"/>
      <c r="C385" s="418"/>
      <c r="D385" s="419"/>
      <c r="E385" s="241"/>
      <c r="F385" s="251"/>
      <c r="G385" s="249"/>
      <c r="H385" s="232"/>
      <c r="I385" s="252"/>
      <c r="J385" s="232"/>
      <c r="K385" s="295"/>
      <c r="L385" s="235"/>
    </row>
    <row r="386" spans="2:12">
      <c r="B386" s="225"/>
      <c r="C386" s="418"/>
      <c r="D386" s="419"/>
      <c r="E386" s="241"/>
      <c r="F386" s="251"/>
      <c r="G386" s="249"/>
      <c r="H386" s="232"/>
      <c r="I386" s="252"/>
      <c r="J386" s="232"/>
      <c r="K386" s="295"/>
      <c r="L386" s="235"/>
    </row>
    <row r="387" spans="2:12">
      <c r="B387" s="225"/>
      <c r="C387" s="418"/>
      <c r="D387" s="419"/>
      <c r="E387" s="241"/>
      <c r="F387" s="251"/>
      <c r="G387" s="249"/>
      <c r="H387" s="232"/>
      <c r="I387" s="252"/>
      <c r="J387" s="232"/>
      <c r="K387" s="295"/>
      <c r="L387" s="235"/>
    </row>
    <row r="388" spans="2:12">
      <c r="B388" s="225"/>
      <c r="C388" s="418"/>
      <c r="D388" s="419"/>
      <c r="E388" s="241"/>
      <c r="F388" s="251"/>
      <c r="G388" s="249"/>
      <c r="H388" s="232"/>
      <c r="I388" s="252"/>
      <c r="J388" s="232"/>
      <c r="K388" s="295"/>
      <c r="L388" s="235"/>
    </row>
    <row r="389" spans="2:12">
      <c r="B389" s="225"/>
      <c r="C389" s="418"/>
      <c r="D389" s="419"/>
      <c r="E389" s="241"/>
      <c r="F389" s="251"/>
      <c r="G389" s="249"/>
      <c r="H389" s="232"/>
      <c r="I389" s="252"/>
      <c r="J389" s="232"/>
      <c r="K389" s="295"/>
      <c r="L389" s="235"/>
    </row>
    <row r="390" spans="2:12">
      <c r="B390" s="225"/>
      <c r="C390" s="418"/>
      <c r="D390" s="419"/>
      <c r="E390" s="241"/>
      <c r="F390" s="251"/>
      <c r="G390" s="249"/>
      <c r="H390" s="232"/>
      <c r="I390" s="252"/>
      <c r="J390" s="232"/>
      <c r="K390" s="295"/>
      <c r="L390" s="235"/>
    </row>
    <row r="391" spans="2:12">
      <c r="B391" s="225"/>
      <c r="C391" s="418"/>
      <c r="D391" s="419"/>
      <c r="E391" s="241"/>
      <c r="F391" s="251"/>
      <c r="G391" s="249"/>
      <c r="H391" s="232"/>
      <c r="I391" s="252"/>
      <c r="J391" s="232"/>
      <c r="K391" s="295"/>
      <c r="L391" s="235"/>
    </row>
    <row r="392" spans="2:12">
      <c r="B392" s="225"/>
      <c r="C392" s="418"/>
      <c r="D392" s="419"/>
      <c r="E392" s="241"/>
      <c r="F392" s="251"/>
      <c r="G392" s="249"/>
      <c r="H392" s="232"/>
      <c r="I392" s="252"/>
      <c r="J392" s="232"/>
      <c r="K392" s="295"/>
      <c r="L392" s="235"/>
    </row>
    <row r="393" spans="2:12">
      <c r="B393" s="225"/>
      <c r="C393" s="418"/>
      <c r="D393" s="419"/>
      <c r="E393" s="241"/>
      <c r="F393" s="251"/>
      <c r="G393" s="249"/>
      <c r="H393" s="232"/>
      <c r="I393" s="252"/>
      <c r="J393" s="232"/>
      <c r="K393" s="295"/>
      <c r="L393" s="235"/>
    </row>
    <row r="394" spans="2:12">
      <c r="B394" s="225"/>
      <c r="C394" s="418"/>
      <c r="D394" s="419"/>
      <c r="E394" s="241"/>
      <c r="F394" s="251"/>
      <c r="G394" s="249"/>
      <c r="H394" s="232"/>
      <c r="I394" s="252"/>
      <c r="J394" s="232"/>
      <c r="K394" s="295"/>
      <c r="L394" s="235"/>
    </row>
    <row r="395" spans="2:12">
      <c r="B395" s="225"/>
      <c r="C395" s="418"/>
      <c r="D395" s="419"/>
      <c r="E395" s="241"/>
      <c r="F395" s="251"/>
      <c r="G395" s="249"/>
      <c r="H395" s="232"/>
      <c r="I395" s="252"/>
      <c r="J395" s="232"/>
      <c r="K395" s="295"/>
      <c r="L395" s="235"/>
    </row>
    <row r="396" spans="2:12">
      <c r="B396" s="225"/>
      <c r="C396" s="418"/>
      <c r="D396" s="419"/>
      <c r="E396" s="241"/>
      <c r="F396" s="251"/>
      <c r="G396" s="249"/>
      <c r="H396" s="232"/>
      <c r="I396" s="252"/>
      <c r="J396" s="232"/>
      <c r="K396" s="295"/>
      <c r="L396" s="235"/>
    </row>
    <row r="397" spans="2:12">
      <c r="B397" s="225"/>
      <c r="C397" s="418"/>
      <c r="D397" s="419"/>
      <c r="E397" s="241"/>
      <c r="F397" s="251"/>
      <c r="G397" s="249"/>
      <c r="H397" s="232"/>
      <c r="I397" s="252"/>
      <c r="J397" s="232"/>
      <c r="K397" s="295"/>
      <c r="L397" s="235"/>
    </row>
    <row r="398" spans="2:12">
      <c r="B398" s="225"/>
      <c r="C398" s="418"/>
      <c r="D398" s="419"/>
      <c r="E398" s="241"/>
      <c r="F398" s="251"/>
      <c r="G398" s="249"/>
      <c r="H398" s="232"/>
      <c r="I398" s="252"/>
      <c r="J398" s="232"/>
      <c r="K398" s="295"/>
      <c r="L398" s="235"/>
    </row>
    <row r="399" spans="2:12">
      <c r="B399" s="225"/>
      <c r="C399" s="418"/>
      <c r="D399" s="419"/>
      <c r="E399" s="241"/>
      <c r="F399" s="251"/>
      <c r="G399" s="249"/>
      <c r="H399" s="232"/>
      <c r="I399" s="252"/>
      <c r="J399" s="232"/>
      <c r="K399" s="295"/>
      <c r="L399" s="235"/>
    </row>
    <row r="400" spans="2:12">
      <c r="B400" s="225"/>
      <c r="C400" s="418"/>
      <c r="D400" s="419"/>
      <c r="E400" s="241"/>
      <c r="F400" s="251"/>
      <c r="G400" s="249"/>
      <c r="H400" s="232"/>
      <c r="I400" s="252"/>
      <c r="J400" s="232"/>
      <c r="K400" s="295"/>
      <c r="L400" s="235"/>
    </row>
    <row r="401" spans="2:12">
      <c r="B401" s="225"/>
      <c r="C401" s="418"/>
      <c r="D401" s="419"/>
      <c r="E401" s="241"/>
      <c r="F401" s="251"/>
      <c r="G401" s="249"/>
      <c r="H401" s="232"/>
      <c r="I401" s="252"/>
      <c r="J401" s="232"/>
      <c r="K401" s="295"/>
      <c r="L401" s="235"/>
    </row>
    <row r="402" spans="2:12">
      <c r="B402" s="225"/>
      <c r="C402" s="418"/>
      <c r="D402" s="419"/>
      <c r="E402" s="241"/>
      <c r="F402" s="251"/>
      <c r="G402" s="249"/>
      <c r="H402" s="232"/>
      <c r="I402" s="252"/>
      <c r="J402" s="232"/>
      <c r="K402" s="295"/>
      <c r="L402" s="235"/>
    </row>
    <row r="403" spans="2:12">
      <c r="B403" s="225"/>
      <c r="C403" s="418"/>
      <c r="D403" s="419"/>
      <c r="E403" s="241"/>
      <c r="F403" s="251"/>
      <c r="G403" s="249"/>
      <c r="H403" s="232"/>
      <c r="I403" s="252"/>
      <c r="J403" s="232"/>
      <c r="K403" s="295"/>
      <c r="L403" s="235"/>
    </row>
    <row r="404" spans="2:12">
      <c r="B404" s="225"/>
      <c r="C404" s="418"/>
      <c r="D404" s="419"/>
      <c r="E404" s="241"/>
      <c r="F404" s="251"/>
      <c r="G404" s="249"/>
      <c r="H404" s="232"/>
      <c r="I404" s="252"/>
      <c r="J404" s="232"/>
      <c r="K404" s="295"/>
      <c r="L404" s="235"/>
    </row>
    <row r="405" spans="2:12">
      <c r="B405" s="225"/>
      <c r="C405" s="418"/>
      <c r="D405" s="419"/>
      <c r="E405" s="241"/>
      <c r="F405" s="251"/>
      <c r="G405" s="249"/>
      <c r="H405" s="232"/>
      <c r="I405" s="252"/>
      <c r="J405" s="232"/>
      <c r="K405" s="295"/>
      <c r="L405" s="235"/>
    </row>
    <row r="406" spans="2:12">
      <c r="B406" s="225"/>
      <c r="C406" s="418"/>
      <c r="D406" s="419"/>
      <c r="E406" s="241"/>
      <c r="F406" s="251"/>
      <c r="G406" s="249"/>
      <c r="H406" s="232"/>
      <c r="I406" s="252"/>
      <c r="J406" s="232"/>
      <c r="K406" s="295"/>
      <c r="L406" s="235"/>
    </row>
    <row r="407" spans="2:12">
      <c r="B407" s="225"/>
      <c r="C407" s="418"/>
      <c r="D407" s="419"/>
      <c r="E407" s="241"/>
      <c r="F407" s="251"/>
      <c r="G407" s="249"/>
      <c r="H407" s="232"/>
      <c r="I407" s="252"/>
      <c r="J407" s="232"/>
      <c r="K407" s="295"/>
      <c r="L407" s="235"/>
    </row>
    <row r="408" spans="2:12">
      <c r="B408" s="225"/>
      <c r="C408" s="418"/>
      <c r="D408" s="419"/>
      <c r="E408" s="241"/>
      <c r="F408" s="251"/>
      <c r="G408" s="249"/>
      <c r="H408" s="232"/>
      <c r="I408" s="252"/>
      <c r="J408" s="232"/>
      <c r="K408" s="295"/>
      <c r="L408" s="235"/>
    </row>
    <row r="409" spans="2:12">
      <c r="B409" s="225"/>
      <c r="C409" s="418"/>
      <c r="D409" s="419"/>
      <c r="E409" s="241"/>
      <c r="F409" s="251"/>
      <c r="G409" s="249"/>
      <c r="H409" s="232"/>
      <c r="I409" s="252"/>
      <c r="J409" s="232"/>
      <c r="K409" s="295"/>
      <c r="L409" s="235"/>
    </row>
    <row r="410" spans="2:12">
      <c r="B410" s="225"/>
      <c r="C410" s="418"/>
      <c r="D410" s="419"/>
      <c r="E410" s="241"/>
      <c r="F410" s="251"/>
      <c r="G410" s="249"/>
      <c r="H410" s="232"/>
      <c r="I410" s="252"/>
      <c r="J410" s="232"/>
      <c r="K410" s="295"/>
      <c r="L410" s="235"/>
    </row>
    <row r="411" spans="2:12">
      <c r="B411" s="225"/>
      <c r="C411" s="418"/>
      <c r="D411" s="419"/>
      <c r="E411" s="241"/>
      <c r="F411" s="251"/>
      <c r="G411" s="249"/>
      <c r="H411" s="232"/>
      <c r="I411" s="252"/>
      <c r="J411" s="232"/>
      <c r="K411" s="295"/>
      <c r="L411" s="235"/>
    </row>
    <row r="412" spans="2:12">
      <c r="B412" s="225"/>
      <c r="C412" s="418"/>
      <c r="D412" s="419"/>
      <c r="E412" s="241"/>
      <c r="F412" s="251"/>
      <c r="G412" s="249"/>
      <c r="H412" s="232"/>
      <c r="I412" s="252"/>
      <c r="J412" s="232"/>
      <c r="K412" s="295"/>
      <c r="L412" s="235"/>
    </row>
    <row r="413" spans="2:12">
      <c r="B413" s="225"/>
      <c r="C413" s="418"/>
      <c r="D413" s="419"/>
      <c r="E413" s="241"/>
      <c r="F413" s="251"/>
      <c r="G413" s="249"/>
      <c r="H413" s="232"/>
      <c r="I413" s="252"/>
      <c r="J413" s="232"/>
      <c r="K413" s="295"/>
      <c r="L413" s="235"/>
    </row>
    <row r="414" spans="2:12">
      <c r="B414" s="225"/>
      <c r="C414" s="418"/>
      <c r="D414" s="419"/>
      <c r="E414" s="241"/>
      <c r="F414" s="251"/>
      <c r="G414" s="249"/>
      <c r="H414" s="232"/>
      <c r="I414" s="252"/>
      <c r="J414" s="232"/>
      <c r="K414" s="295"/>
      <c r="L414" s="235"/>
    </row>
    <row r="415" spans="2:12">
      <c r="B415" s="225"/>
      <c r="C415" s="418"/>
      <c r="D415" s="419"/>
      <c r="E415" s="241"/>
      <c r="F415" s="251"/>
      <c r="G415" s="249"/>
      <c r="H415" s="232"/>
      <c r="I415" s="252"/>
      <c r="J415" s="232"/>
      <c r="K415" s="295"/>
      <c r="L415" s="235"/>
    </row>
    <row r="416" spans="2:12">
      <c r="B416" s="225"/>
      <c r="C416" s="418"/>
      <c r="D416" s="419"/>
      <c r="E416" s="241"/>
      <c r="F416" s="251"/>
      <c r="G416" s="249"/>
      <c r="H416" s="232"/>
      <c r="I416" s="252"/>
      <c r="J416" s="232"/>
      <c r="K416" s="295"/>
      <c r="L416" s="235"/>
    </row>
    <row r="417" spans="2:12">
      <c r="B417" s="225"/>
      <c r="C417" s="418"/>
      <c r="D417" s="419"/>
      <c r="E417" s="241"/>
      <c r="F417" s="251"/>
      <c r="G417" s="249"/>
      <c r="H417" s="232"/>
      <c r="I417" s="252"/>
      <c r="J417" s="232"/>
      <c r="K417" s="295"/>
      <c r="L417" s="235"/>
    </row>
    <row r="418" spans="2:12">
      <c r="B418" s="225"/>
      <c r="C418" s="418"/>
      <c r="D418" s="419"/>
      <c r="E418" s="241"/>
      <c r="F418" s="251"/>
      <c r="G418" s="249"/>
      <c r="H418" s="232"/>
      <c r="I418" s="252"/>
      <c r="J418" s="232"/>
      <c r="K418" s="295"/>
      <c r="L418" s="235"/>
    </row>
    <row r="419" spans="2:12">
      <c r="B419" s="225"/>
      <c r="C419" s="418"/>
      <c r="D419" s="419"/>
      <c r="E419" s="241"/>
      <c r="F419" s="251"/>
      <c r="G419" s="249"/>
      <c r="H419" s="232"/>
      <c r="I419" s="252"/>
      <c r="J419" s="232"/>
      <c r="K419" s="295"/>
      <c r="L419" s="235"/>
    </row>
    <row r="420" spans="2:12">
      <c r="B420" s="225"/>
      <c r="C420" s="418"/>
      <c r="D420" s="419"/>
      <c r="E420" s="241"/>
      <c r="F420" s="251"/>
      <c r="G420" s="249"/>
      <c r="H420" s="232"/>
      <c r="I420" s="252"/>
      <c r="J420" s="232"/>
      <c r="K420" s="295"/>
      <c r="L420" s="235"/>
    </row>
    <row r="421" spans="2:12">
      <c r="B421" s="225"/>
      <c r="C421" s="418"/>
      <c r="D421" s="419"/>
      <c r="E421" s="241"/>
      <c r="F421" s="251"/>
      <c r="G421" s="249"/>
      <c r="H421" s="232"/>
      <c r="I421" s="252"/>
      <c r="J421" s="232"/>
      <c r="K421" s="295"/>
      <c r="L421" s="235"/>
    </row>
    <row r="422" spans="2:12">
      <c r="B422" s="225"/>
      <c r="C422" s="418"/>
      <c r="D422" s="419"/>
      <c r="E422" s="241"/>
      <c r="F422" s="251"/>
      <c r="G422" s="249"/>
      <c r="H422" s="232"/>
      <c r="I422" s="252"/>
      <c r="J422" s="232"/>
      <c r="K422" s="295"/>
      <c r="L422" s="235"/>
    </row>
    <row r="423" spans="2:12">
      <c r="B423" s="225"/>
      <c r="C423" s="418"/>
      <c r="D423" s="419"/>
      <c r="E423" s="241"/>
      <c r="F423" s="251"/>
      <c r="G423" s="249"/>
      <c r="H423" s="232"/>
      <c r="I423" s="252"/>
      <c r="J423" s="232"/>
      <c r="K423" s="295"/>
      <c r="L423" s="235"/>
    </row>
    <row r="424" spans="2:12">
      <c r="B424" s="225"/>
      <c r="C424" s="418"/>
      <c r="D424" s="419"/>
      <c r="E424" s="241"/>
      <c r="F424" s="251"/>
      <c r="G424" s="249"/>
      <c r="H424" s="232"/>
      <c r="I424" s="252"/>
      <c r="J424" s="232"/>
      <c r="K424" s="295"/>
      <c r="L424" s="235"/>
    </row>
    <row r="425" spans="2:12">
      <c r="B425" s="225"/>
      <c r="C425" s="418"/>
      <c r="D425" s="419"/>
      <c r="E425" s="241"/>
      <c r="F425" s="251"/>
      <c r="G425" s="249"/>
      <c r="H425" s="232"/>
      <c r="I425" s="252"/>
      <c r="J425" s="232"/>
      <c r="K425" s="295"/>
      <c r="L425" s="235"/>
    </row>
    <row r="426" spans="2:12">
      <c r="B426" s="225"/>
      <c r="C426" s="418"/>
      <c r="D426" s="419"/>
      <c r="E426" s="241"/>
      <c r="F426" s="251"/>
      <c r="G426" s="249"/>
      <c r="H426" s="232"/>
      <c r="I426" s="252"/>
      <c r="J426" s="232"/>
      <c r="K426" s="295"/>
      <c r="L426" s="235"/>
    </row>
    <row r="427" spans="2:12">
      <c r="B427" s="225"/>
      <c r="C427" s="418"/>
      <c r="D427" s="419"/>
      <c r="E427" s="241"/>
      <c r="F427" s="251"/>
      <c r="G427" s="249"/>
      <c r="H427" s="232"/>
      <c r="I427" s="252"/>
      <c r="J427" s="232"/>
      <c r="K427" s="295"/>
      <c r="L427" s="235"/>
    </row>
    <row r="428" spans="2:12">
      <c r="B428" s="225"/>
      <c r="C428" s="418"/>
      <c r="D428" s="419"/>
      <c r="E428" s="241"/>
      <c r="F428" s="251"/>
      <c r="G428" s="249"/>
      <c r="H428" s="232"/>
      <c r="I428" s="252"/>
      <c r="J428" s="232"/>
      <c r="K428" s="295"/>
      <c r="L428" s="235"/>
    </row>
    <row r="429" spans="2:12">
      <c r="B429" s="225"/>
      <c r="C429" s="418"/>
      <c r="D429" s="419"/>
      <c r="E429" s="241"/>
      <c r="F429" s="251"/>
      <c r="G429" s="249"/>
      <c r="H429" s="232"/>
      <c r="I429" s="252"/>
      <c r="J429" s="232"/>
      <c r="K429" s="295"/>
      <c r="L429" s="235"/>
    </row>
    <row r="430" spans="2:12">
      <c r="B430" s="225"/>
      <c r="C430" s="418"/>
      <c r="D430" s="419"/>
      <c r="E430" s="241"/>
      <c r="F430" s="251"/>
      <c r="G430" s="249"/>
      <c r="H430" s="232"/>
      <c r="I430" s="252"/>
      <c r="J430" s="232"/>
      <c r="K430" s="295"/>
      <c r="L430" s="235"/>
    </row>
    <row r="431" spans="2:12">
      <c r="B431" s="225"/>
      <c r="C431" s="418"/>
      <c r="D431" s="419"/>
      <c r="E431" s="241"/>
      <c r="F431" s="251"/>
      <c r="G431" s="249"/>
      <c r="H431" s="232"/>
      <c r="I431" s="252"/>
      <c r="J431" s="232"/>
      <c r="K431" s="295"/>
      <c r="L431" s="235"/>
    </row>
    <row r="432" spans="2:12">
      <c r="B432" s="225"/>
      <c r="C432" s="418"/>
      <c r="D432" s="419"/>
      <c r="E432" s="241"/>
      <c r="F432" s="251"/>
      <c r="G432" s="249"/>
      <c r="H432" s="232"/>
      <c r="I432" s="252"/>
      <c r="J432" s="232"/>
      <c r="K432" s="295"/>
      <c r="L432" s="235"/>
    </row>
    <row r="433" spans="2:12">
      <c r="B433" s="225"/>
      <c r="C433" s="418"/>
      <c r="D433" s="419"/>
      <c r="E433" s="241"/>
      <c r="F433" s="251"/>
      <c r="G433" s="249"/>
      <c r="H433" s="232"/>
      <c r="I433" s="252"/>
      <c r="J433" s="232"/>
      <c r="K433" s="295"/>
      <c r="L433" s="235"/>
    </row>
    <row r="434" spans="2:12">
      <c r="B434" s="225"/>
      <c r="C434" s="418"/>
      <c r="D434" s="419"/>
      <c r="E434" s="241"/>
      <c r="F434" s="251"/>
      <c r="G434" s="249"/>
      <c r="H434" s="232"/>
      <c r="I434" s="252"/>
      <c r="J434" s="232"/>
      <c r="K434" s="295"/>
      <c r="L434" s="235"/>
    </row>
    <row r="435" spans="2:12">
      <c r="B435" s="225"/>
      <c r="C435" s="418"/>
      <c r="D435" s="419"/>
      <c r="E435" s="241"/>
      <c r="F435" s="251"/>
      <c r="G435" s="249"/>
      <c r="H435" s="232"/>
      <c r="I435" s="252"/>
      <c r="J435" s="232"/>
      <c r="K435" s="295"/>
      <c r="L435" s="235"/>
    </row>
    <row r="436" spans="2:12">
      <c r="B436" s="225"/>
      <c r="C436" s="418"/>
      <c r="D436" s="419"/>
      <c r="E436" s="241"/>
      <c r="F436" s="251"/>
      <c r="G436" s="249"/>
      <c r="H436" s="232"/>
      <c r="I436" s="252"/>
      <c r="J436" s="232"/>
      <c r="K436" s="295"/>
      <c r="L436" s="235"/>
    </row>
    <row r="437" spans="2:12">
      <c r="B437" s="225"/>
      <c r="C437" s="418"/>
      <c r="D437" s="419"/>
      <c r="E437" s="241"/>
      <c r="F437" s="251"/>
      <c r="G437" s="249"/>
      <c r="H437" s="232"/>
      <c r="I437" s="252"/>
      <c r="J437" s="232"/>
      <c r="K437" s="295"/>
      <c r="L437" s="235"/>
    </row>
    <row r="438" spans="2:12">
      <c r="B438" s="225"/>
      <c r="C438" s="418"/>
      <c r="D438" s="419"/>
      <c r="E438" s="241"/>
      <c r="F438" s="251"/>
      <c r="G438" s="249"/>
      <c r="H438" s="232"/>
      <c r="I438" s="252"/>
      <c r="J438" s="232"/>
      <c r="K438" s="295"/>
      <c r="L438" s="235"/>
    </row>
    <row r="439" spans="2:12">
      <c r="B439" s="225"/>
      <c r="C439" s="418"/>
      <c r="D439" s="419"/>
      <c r="E439" s="241"/>
      <c r="F439" s="251"/>
      <c r="G439" s="249"/>
      <c r="H439" s="232"/>
      <c r="I439" s="252"/>
      <c r="J439" s="232"/>
      <c r="K439" s="295"/>
      <c r="L439" s="235"/>
    </row>
    <row r="440" spans="2:12">
      <c r="B440" s="225"/>
      <c r="C440" s="418"/>
      <c r="D440" s="419"/>
      <c r="E440" s="241"/>
      <c r="F440" s="251"/>
      <c r="G440" s="249"/>
      <c r="H440" s="232"/>
      <c r="I440" s="252"/>
      <c r="J440" s="232"/>
      <c r="K440" s="295"/>
      <c r="L440" s="235"/>
    </row>
    <row r="441" spans="2:12">
      <c r="B441" s="225"/>
      <c r="C441" s="418"/>
      <c r="D441" s="419"/>
      <c r="E441" s="241"/>
      <c r="F441" s="251"/>
      <c r="G441" s="249"/>
      <c r="H441" s="232"/>
      <c r="I441" s="252"/>
      <c r="J441" s="232"/>
      <c r="K441" s="295"/>
      <c r="L441" s="235"/>
    </row>
    <row r="442" spans="2:12">
      <c r="B442" s="225"/>
      <c r="C442" s="418"/>
      <c r="D442" s="419"/>
      <c r="E442" s="241"/>
      <c r="F442" s="251"/>
      <c r="G442" s="249"/>
      <c r="H442" s="232"/>
      <c r="I442" s="252"/>
      <c r="J442" s="232"/>
      <c r="K442" s="295"/>
      <c r="L442" s="235"/>
    </row>
    <row r="443" spans="2:12">
      <c r="B443" s="225"/>
      <c r="C443" s="418"/>
      <c r="D443" s="419"/>
      <c r="E443" s="241"/>
      <c r="F443" s="251"/>
      <c r="G443" s="249"/>
      <c r="H443" s="232"/>
      <c r="I443" s="252"/>
      <c r="J443" s="232"/>
      <c r="K443" s="295"/>
      <c r="L443" s="235"/>
    </row>
    <row r="444" spans="2:12">
      <c r="B444" s="225"/>
      <c r="C444" s="418"/>
      <c r="D444" s="419"/>
      <c r="E444" s="241"/>
      <c r="F444" s="251"/>
      <c r="G444" s="249"/>
      <c r="H444" s="232"/>
      <c r="I444" s="252"/>
      <c r="J444" s="232"/>
      <c r="K444" s="295"/>
      <c r="L444" s="235"/>
    </row>
    <row r="445" spans="2:12">
      <c r="B445" s="225"/>
      <c r="C445" s="418"/>
      <c r="D445" s="419"/>
      <c r="E445" s="241"/>
      <c r="F445" s="251"/>
      <c r="G445" s="249"/>
      <c r="H445" s="232"/>
      <c r="I445" s="252"/>
      <c r="J445" s="232"/>
      <c r="K445" s="295"/>
      <c r="L445" s="235"/>
    </row>
    <row r="446" spans="2:12">
      <c r="B446" s="225"/>
      <c r="C446" s="418"/>
      <c r="D446" s="419"/>
      <c r="E446" s="241"/>
      <c r="F446" s="251"/>
      <c r="G446" s="249"/>
      <c r="H446" s="232"/>
      <c r="I446" s="252"/>
      <c r="J446" s="232"/>
      <c r="K446" s="295"/>
      <c r="L446" s="235"/>
    </row>
    <row r="447" spans="2:12">
      <c r="B447" s="225"/>
      <c r="C447" s="418"/>
      <c r="D447" s="419"/>
      <c r="E447" s="241"/>
      <c r="F447" s="251"/>
      <c r="G447" s="249"/>
      <c r="H447" s="232"/>
      <c r="I447" s="252"/>
      <c r="J447" s="232"/>
      <c r="K447" s="295"/>
      <c r="L447" s="235"/>
    </row>
    <row r="448" spans="2:12">
      <c r="B448" s="225"/>
      <c r="C448" s="418"/>
      <c r="D448" s="419"/>
      <c r="E448" s="241"/>
      <c r="F448" s="251"/>
      <c r="G448" s="249"/>
      <c r="H448" s="232"/>
      <c r="I448" s="252"/>
      <c r="J448" s="232"/>
      <c r="K448" s="295"/>
      <c r="L448" s="235"/>
    </row>
    <row r="449" spans="2:12">
      <c r="B449" s="225"/>
      <c r="C449" s="418"/>
      <c r="D449" s="419"/>
      <c r="E449" s="241"/>
      <c r="F449" s="251"/>
      <c r="G449" s="249"/>
      <c r="H449" s="232"/>
      <c r="I449" s="252"/>
      <c r="J449" s="232"/>
      <c r="K449" s="295"/>
      <c r="L449" s="235"/>
    </row>
    <row r="450" spans="2:12">
      <c r="B450" s="225"/>
      <c r="C450" s="418"/>
      <c r="D450" s="419"/>
      <c r="E450" s="241"/>
      <c r="F450" s="251"/>
      <c r="G450" s="249"/>
      <c r="H450" s="232"/>
      <c r="I450" s="252"/>
      <c r="J450" s="232"/>
      <c r="K450" s="295"/>
      <c r="L450" s="235"/>
    </row>
    <row r="451" spans="2:12">
      <c r="B451" s="225"/>
      <c r="C451" s="418"/>
      <c r="D451" s="419"/>
      <c r="E451" s="241"/>
      <c r="F451" s="251"/>
      <c r="G451" s="249"/>
      <c r="H451" s="232"/>
      <c r="I451" s="252"/>
      <c r="J451" s="232"/>
      <c r="K451" s="295"/>
      <c r="L451" s="235"/>
    </row>
    <row r="452" spans="2:12">
      <c r="B452" s="225"/>
      <c r="C452" s="418"/>
      <c r="D452" s="419"/>
      <c r="E452" s="241"/>
      <c r="F452" s="251"/>
      <c r="G452" s="249"/>
      <c r="H452" s="232"/>
      <c r="I452" s="252"/>
      <c r="J452" s="232"/>
      <c r="K452" s="295"/>
      <c r="L452" s="235"/>
    </row>
    <row r="453" spans="2:12">
      <c r="B453" s="225"/>
      <c r="C453" s="418"/>
      <c r="D453" s="419"/>
      <c r="E453" s="241"/>
      <c r="F453" s="251"/>
      <c r="G453" s="249"/>
      <c r="H453" s="232"/>
      <c r="I453" s="252"/>
      <c r="J453" s="232"/>
      <c r="K453" s="295"/>
      <c r="L453" s="235"/>
    </row>
    <row r="454" spans="2:12">
      <c r="B454" s="225"/>
      <c r="C454" s="418"/>
      <c r="D454" s="419"/>
      <c r="E454" s="241"/>
      <c r="F454" s="251"/>
      <c r="G454" s="249"/>
      <c r="H454" s="232"/>
      <c r="I454" s="252"/>
      <c r="J454" s="232"/>
      <c r="K454" s="295"/>
      <c r="L454" s="235"/>
    </row>
    <row r="455" spans="2:12">
      <c r="B455" s="225"/>
      <c r="C455" s="418"/>
      <c r="D455" s="419"/>
      <c r="E455" s="241"/>
      <c r="F455" s="251"/>
      <c r="G455" s="249"/>
      <c r="H455" s="232"/>
      <c r="I455" s="252"/>
      <c r="J455" s="232"/>
      <c r="K455" s="295"/>
      <c r="L455" s="235"/>
    </row>
    <row r="456" spans="2:12">
      <c r="B456" s="225"/>
      <c r="C456" s="418"/>
      <c r="D456" s="419"/>
      <c r="E456" s="241"/>
      <c r="F456" s="251"/>
      <c r="G456" s="249"/>
      <c r="H456" s="232"/>
      <c r="I456" s="252"/>
      <c r="J456" s="232"/>
      <c r="K456" s="295"/>
      <c r="L456" s="235"/>
    </row>
    <row r="457" spans="2:12">
      <c r="B457" s="225"/>
      <c r="C457" s="418"/>
      <c r="D457" s="419"/>
      <c r="E457" s="241"/>
      <c r="F457" s="251"/>
      <c r="G457" s="249"/>
      <c r="H457" s="232"/>
      <c r="I457" s="252"/>
      <c r="J457" s="232"/>
      <c r="K457" s="295"/>
      <c r="L457" s="235"/>
    </row>
    <row r="458" spans="2:12">
      <c r="B458" s="225"/>
      <c r="C458" s="418"/>
      <c r="D458" s="419"/>
      <c r="E458" s="241"/>
      <c r="F458" s="251"/>
      <c r="G458" s="249"/>
      <c r="H458" s="232"/>
      <c r="I458" s="252"/>
      <c r="J458" s="232"/>
      <c r="K458" s="295"/>
      <c r="L458" s="235"/>
    </row>
    <row r="459" spans="2:12">
      <c r="B459" s="225"/>
      <c r="C459" s="418"/>
      <c r="D459" s="419"/>
      <c r="E459" s="241"/>
      <c r="F459" s="251"/>
      <c r="G459" s="249"/>
      <c r="H459" s="232"/>
      <c r="I459" s="252"/>
      <c r="J459" s="232"/>
      <c r="K459" s="295"/>
      <c r="L459" s="235"/>
    </row>
    <row r="460" spans="2:12">
      <c r="B460" s="225"/>
      <c r="C460" s="418"/>
      <c r="D460" s="419"/>
      <c r="E460" s="241"/>
      <c r="F460" s="251"/>
      <c r="G460" s="249"/>
      <c r="H460" s="232"/>
      <c r="I460" s="252"/>
      <c r="J460" s="232"/>
      <c r="K460" s="295"/>
      <c r="L460" s="235"/>
    </row>
    <row r="461" spans="2:12">
      <c r="B461" s="225"/>
      <c r="C461" s="418"/>
      <c r="D461" s="419"/>
      <c r="E461" s="241"/>
      <c r="F461" s="251"/>
      <c r="G461" s="249"/>
      <c r="H461" s="232"/>
      <c r="I461" s="252"/>
      <c r="J461" s="232"/>
      <c r="K461" s="295"/>
      <c r="L461" s="235"/>
    </row>
    <row r="462" spans="2:12">
      <c r="B462" s="225"/>
      <c r="C462" s="418"/>
      <c r="D462" s="419"/>
      <c r="E462" s="241"/>
      <c r="F462" s="251"/>
      <c r="G462" s="249"/>
      <c r="H462" s="232"/>
      <c r="I462" s="252"/>
      <c r="J462" s="232"/>
      <c r="K462" s="295"/>
      <c r="L462" s="235"/>
    </row>
    <row r="463" spans="2:12">
      <c r="B463" s="225"/>
      <c r="C463" s="418"/>
      <c r="D463" s="419"/>
      <c r="E463" s="241"/>
      <c r="F463" s="251"/>
      <c r="G463" s="249"/>
      <c r="H463" s="232"/>
      <c r="I463" s="252"/>
      <c r="J463" s="232"/>
      <c r="K463" s="295"/>
      <c r="L463" s="235"/>
    </row>
    <row r="464" spans="2:12">
      <c r="B464" s="225"/>
      <c r="C464" s="418"/>
      <c r="D464" s="419"/>
      <c r="E464" s="241"/>
      <c r="F464" s="251"/>
      <c r="G464" s="249"/>
      <c r="H464" s="232"/>
      <c r="I464" s="252"/>
      <c r="J464" s="232"/>
      <c r="K464" s="295"/>
      <c r="L464" s="235"/>
    </row>
    <row r="465" spans="2:12">
      <c r="B465" s="225"/>
      <c r="C465" s="418"/>
      <c r="D465" s="419"/>
      <c r="E465" s="241"/>
      <c r="F465" s="251"/>
      <c r="G465" s="249"/>
      <c r="H465" s="232"/>
      <c r="I465" s="252"/>
      <c r="J465" s="232"/>
      <c r="K465" s="295"/>
      <c r="L465" s="235"/>
    </row>
    <row r="466" spans="2:12">
      <c r="B466" s="225"/>
      <c r="C466" s="418"/>
      <c r="D466" s="419"/>
      <c r="E466" s="241"/>
      <c r="F466" s="251"/>
      <c r="G466" s="249"/>
      <c r="H466" s="232"/>
      <c r="I466" s="252"/>
      <c r="J466" s="232"/>
      <c r="K466" s="295"/>
      <c r="L466" s="235"/>
    </row>
    <row r="467" spans="2:12">
      <c r="B467" s="225"/>
      <c r="C467" s="418"/>
      <c r="D467" s="419"/>
      <c r="E467" s="241"/>
      <c r="F467" s="251"/>
      <c r="G467" s="249"/>
      <c r="H467" s="232"/>
      <c r="I467" s="252"/>
      <c r="J467" s="232"/>
      <c r="K467" s="295"/>
      <c r="L467" s="235"/>
    </row>
    <row r="468" spans="2:12">
      <c r="B468" s="225"/>
      <c r="C468" s="418"/>
      <c r="D468" s="419"/>
      <c r="E468" s="241"/>
      <c r="F468" s="251"/>
      <c r="G468" s="249"/>
      <c r="H468" s="232"/>
      <c r="I468" s="252"/>
      <c r="J468" s="232"/>
      <c r="K468" s="295"/>
      <c r="L468" s="235"/>
    </row>
    <row r="469" spans="2:12">
      <c r="B469" s="225"/>
      <c r="C469" s="418"/>
      <c r="D469" s="419"/>
      <c r="E469" s="241"/>
      <c r="F469" s="251"/>
      <c r="G469" s="249"/>
      <c r="H469" s="232"/>
      <c r="I469" s="252"/>
      <c r="J469" s="232"/>
      <c r="K469" s="295"/>
      <c r="L469" s="235"/>
    </row>
    <row r="470" spans="2:12">
      <c r="B470" s="225"/>
      <c r="C470" s="418"/>
      <c r="D470" s="419"/>
      <c r="E470" s="241"/>
      <c r="F470" s="251"/>
      <c r="G470" s="249"/>
      <c r="H470" s="232"/>
      <c r="I470" s="252"/>
      <c r="J470" s="232"/>
      <c r="K470" s="295"/>
      <c r="L470" s="235"/>
    </row>
    <row r="471" spans="2:12">
      <c r="B471" s="225"/>
      <c r="C471" s="418"/>
      <c r="D471" s="419"/>
      <c r="E471" s="241"/>
      <c r="F471" s="251"/>
      <c r="G471" s="249"/>
      <c r="H471" s="232"/>
      <c r="I471" s="252"/>
      <c r="J471" s="232"/>
      <c r="K471" s="295"/>
      <c r="L471" s="235"/>
    </row>
    <row r="472" spans="2:12">
      <c r="B472" s="225"/>
      <c r="C472" s="418"/>
      <c r="D472" s="419"/>
      <c r="E472" s="241"/>
      <c r="F472" s="251"/>
      <c r="G472" s="249"/>
      <c r="H472" s="232"/>
      <c r="I472" s="252"/>
      <c r="J472" s="232"/>
      <c r="K472" s="295"/>
      <c r="L472" s="235"/>
    </row>
    <row r="473" spans="2:12">
      <c r="B473" s="225"/>
      <c r="C473" s="418"/>
      <c r="D473" s="419"/>
      <c r="E473" s="241"/>
      <c r="F473" s="251"/>
      <c r="G473" s="249"/>
      <c r="H473" s="232"/>
      <c r="I473" s="252"/>
      <c r="J473" s="232"/>
      <c r="K473" s="295"/>
      <c r="L473" s="235"/>
    </row>
    <row r="474" spans="2:12">
      <c r="B474" s="225"/>
      <c r="C474" s="418"/>
      <c r="D474" s="419"/>
      <c r="E474" s="241"/>
      <c r="F474" s="251"/>
      <c r="G474" s="249"/>
      <c r="H474" s="232"/>
      <c r="I474" s="252"/>
      <c r="J474" s="232"/>
      <c r="K474" s="295"/>
      <c r="L474" s="235"/>
    </row>
    <row r="475" spans="2:12">
      <c r="B475" s="225"/>
      <c r="C475" s="418"/>
      <c r="D475" s="419"/>
      <c r="E475" s="241"/>
      <c r="F475" s="251"/>
      <c r="G475" s="249"/>
      <c r="H475" s="232"/>
      <c r="I475" s="252"/>
      <c r="J475" s="232"/>
      <c r="K475" s="295"/>
      <c r="L475" s="235"/>
    </row>
    <row r="476" spans="2:12">
      <c r="B476" s="225"/>
      <c r="C476" s="418"/>
      <c r="D476" s="419"/>
      <c r="E476" s="241"/>
      <c r="F476" s="251"/>
      <c r="G476" s="249"/>
      <c r="H476" s="232"/>
      <c r="I476" s="252"/>
      <c r="J476" s="232"/>
      <c r="K476" s="295"/>
      <c r="L476" s="235"/>
    </row>
    <row r="477" spans="2:12">
      <c r="B477" s="225"/>
      <c r="C477" s="418"/>
      <c r="D477" s="419"/>
      <c r="E477" s="241"/>
      <c r="F477" s="251"/>
      <c r="G477" s="249"/>
      <c r="H477" s="232"/>
      <c r="I477" s="252"/>
      <c r="J477" s="232"/>
      <c r="K477" s="295"/>
      <c r="L477" s="235"/>
    </row>
    <row r="478" spans="2:12">
      <c r="B478" s="225"/>
      <c r="C478" s="418"/>
      <c r="D478" s="419"/>
      <c r="E478" s="241"/>
      <c r="F478" s="251"/>
      <c r="G478" s="249"/>
      <c r="H478" s="232"/>
      <c r="I478" s="252"/>
      <c r="J478" s="232"/>
      <c r="K478" s="295"/>
      <c r="L478" s="235"/>
    </row>
    <row r="479" spans="2:12">
      <c r="B479" s="225"/>
      <c r="C479" s="418"/>
      <c r="D479" s="419"/>
      <c r="E479" s="241"/>
      <c r="F479" s="251"/>
      <c r="G479" s="249"/>
      <c r="H479" s="232"/>
      <c r="I479" s="252"/>
      <c r="J479" s="232"/>
      <c r="K479" s="295"/>
      <c r="L479" s="235"/>
    </row>
    <row r="480" spans="2:12">
      <c r="B480" s="225"/>
      <c r="C480" s="418"/>
      <c r="D480" s="419"/>
      <c r="E480" s="241"/>
      <c r="F480" s="251"/>
      <c r="G480" s="249"/>
      <c r="H480" s="232"/>
      <c r="I480" s="252"/>
      <c r="J480" s="232"/>
      <c r="K480" s="295"/>
      <c r="L480" s="235"/>
    </row>
    <row r="481" spans="2:12">
      <c r="B481" s="225"/>
      <c r="C481" s="418"/>
      <c r="D481" s="419"/>
      <c r="E481" s="241"/>
      <c r="F481" s="251"/>
      <c r="G481" s="249"/>
      <c r="H481" s="232"/>
      <c r="I481" s="252"/>
      <c r="J481" s="232"/>
      <c r="K481" s="295"/>
      <c r="L481" s="235"/>
    </row>
    <row r="482" spans="2:12">
      <c r="B482" s="225"/>
      <c r="C482" s="418"/>
      <c r="D482" s="419"/>
      <c r="E482" s="241"/>
      <c r="F482" s="251"/>
      <c r="G482" s="249"/>
      <c r="H482" s="232"/>
      <c r="I482" s="252"/>
      <c r="J482" s="232"/>
      <c r="K482" s="295"/>
      <c r="L482" s="235"/>
    </row>
    <row r="483" spans="2:12">
      <c r="B483" s="225"/>
      <c r="C483" s="418"/>
      <c r="D483" s="419"/>
      <c r="E483" s="241"/>
      <c r="F483" s="251"/>
      <c r="G483" s="249"/>
      <c r="H483" s="232"/>
      <c r="I483" s="252"/>
      <c r="J483" s="232"/>
      <c r="K483" s="295"/>
      <c r="L483" s="235"/>
    </row>
    <row r="484" spans="2:12">
      <c r="B484" s="225"/>
      <c r="C484" s="418"/>
      <c r="D484" s="419"/>
      <c r="E484" s="241"/>
      <c r="F484" s="251"/>
      <c r="G484" s="249"/>
      <c r="H484" s="232"/>
      <c r="I484" s="252"/>
      <c r="J484" s="232"/>
      <c r="K484" s="295"/>
      <c r="L484" s="235"/>
    </row>
    <row r="485" spans="2:12">
      <c r="B485" s="225"/>
      <c r="C485" s="418"/>
      <c r="D485" s="419"/>
      <c r="E485" s="241"/>
      <c r="F485" s="251"/>
      <c r="G485" s="249"/>
      <c r="H485" s="232"/>
      <c r="I485" s="252"/>
      <c r="J485" s="232"/>
      <c r="K485" s="295"/>
      <c r="L485" s="235"/>
    </row>
    <row r="486" spans="2:12">
      <c r="B486" s="225"/>
      <c r="C486" s="418"/>
      <c r="D486" s="419"/>
      <c r="E486" s="241"/>
      <c r="F486" s="251"/>
      <c r="G486" s="249"/>
      <c r="H486" s="232"/>
      <c r="I486" s="252"/>
      <c r="J486" s="232"/>
      <c r="K486" s="295"/>
      <c r="L486" s="235"/>
    </row>
    <row r="487" spans="2:12">
      <c r="B487" s="225"/>
      <c r="C487" s="418"/>
      <c r="D487" s="419"/>
      <c r="E487" s="241"/>
      <c r="F487" s="251"/>
      <c r="G487" s="249"/>
      <c r="H487" s="232"/>
      <c r="I487" s="252"/>
      <c r="J487" s="232"/>
      <c r="K487" s="295"/>
      <c r="L487" s="235"/>
    </row>
    <row r="488" spans="2:12">
      <c r="B488" s="225"/>
      <c r="C488" s="418"/>
      <c r="D488" s="419"/>
      <c r="E488" s="241"/>
      <c r="F488" s="251"/>
      <c r="G488" s="249"/>
      <c r="H488" s="232"/>
      <c r="I488" s="252"/>
      <c r="J488" s="232"/>
      <c r="K488" s="295"/>
      <c r="L488" s="235"/>
    </row>
    <row r="489" spans="2:12">
      <c r="B489" s="225"/>
      <c r="C489" s="418"/>
      <c r="D489" s="419"/>
      <c r="E489" s="241"/>
      <c r="F489" s="251"/>
      <c r="G489" s="249"/>
      <c r="H489" s="232"/>
      <c r="I489" s="252"/>
      <c r="J489" s="232"/>
      <c r="K489" s="295"/>
      <c r="L489" s="235"/>
    </row>
    <row r="490" spans="2:12">
      <c r="B490" s="225"/>
      <c r="C490" s="418"/>
      <c r="D490" s="419"/>
      <c r="E490" s="241"/>
      <c r="F490" s="251"/>
      <c r="G490" s="249"/>
      <c r="H490" s="232"/>
      <c r="I490" s="252"/>
      <c r="J490" s="232"/>
      <c r="K490" s="295"/>
      <c r="L490" s="235"/>
    </row>
    <row r="491" spans="2:12">
      <c r="B491" s="225"/>
      <c r="C491" s="418"/>
      <c r="D491" s="419"/>
      <c r="E491" s="241"/>
      <c r="F491" s="251"/>
      <c r="G491" s="249"/>
      <c r="H491" s="232"/>
      <c r="I491" s="252"/>
      <c r="J491" s="232"/>
      <c r="K491" s="295"/>
      <c r="L491" s="235"/>
    </row>
    <row r="492" spans="2:12">
      <c r="B492" s="225"/>
      <c r="C492" s="418"/>
      <c r="D492" s="419"/>
      <c r="E492" s="241"/>
      <c r="F492" s="251"/>
      <c r="G492" s="249"/>
      <c r="H492" s="232"/>
      <c r="I492" s="252"/>
      <c r="J492" s="232"/>
      <c r="K492" s="295"/>
      <c r="L492" s="235"/>
    </row>
    <row r="493" spans="2:12">
      <c r="B493" s="225"/>
      <c r="C493" s="418"/>
      <c r="D493" s="419"/>
      <c r="E493" s="241"/>
      <c r="F493" s="251"/>
      <c r="G493" s="249"/>
      <c r="H493" s="232"/>
      <c r="I493" s="252"/>
      <c r="J493" s="232"/>
      <c r="K493" s="295"/>
      <c r="L493" s="235"/>
    </row>
    <row r="494" spans="2:12">
      <c r="B494" s="225"/>
      <c r="C494" s="418"/>
      <c r="D494" s="419"/>
      <c r="E494" s="241"/>
      <c r="F494" s="251"/>
      <c r="G494" s="249"/>
      <c r="H494" s="232"/>
      <c r="I494" s="252"/>
      <c r="J494" s="232"/>
      <c r="K494" s="295"/>
      <c r="L494" s="235"/>
    </row>
    <row r="495" spans="2:12">
      <c r="B495" s="225"/>
      <c r="C495" s="418"/>
      <c r="D495" s="419"/>
      <c r="E495" s="241"/>
      <c r="F495" s="251"/>
      <c r="G495" s="249"/>
      <c r="H495" s="232"/>
      <c r="I495" s="252"/>
      <c r="J495" s="232"/>
      <c r="K495" s="295"/>
      <c r="L495" s="235"/>
    </row>
    <row r="496" spans="2:12">
      <c r="B496" s="225"/>
      <c r="C496" s="418"/>
      <c r="D496" s="419"/>
      <c r="E496" s="241"/>
      <c r="F496" s="251"/>
      <c r="G496" s="249"/>
      <c r="H496" s="232"/>
      <c r="I496" s="252"/>
      <c r="J496" s="232"/>
      <c r="K496" s="295"/>
      <c r="L496" s="235"/>
    </row>
    <row r="497" spans="2:12">
      <c r="B497" s="225"/>
      <c r="C497" s="418"/>
      <c r="D497" s="419"/>
      <c r="E497" s="241"/>
      <c r="F497" s="251"/>
      <c r="G497" s="249"/>
      <c r="H497" s="232"/>
      <c r="I497" s="252"/>
      <c r="J497" s="232"/>
      <c r="K497" s="295"/>
      <c r="L497" s="235"/>
    </row>
    <row r="498" spans="2:12">
      <c r="B498" s="225"/>
      <c r="C498" s="418"/>
      <c r="D498" s="419"/>
      <c r="E498" s="241"/>
      <c r="F498" s="251"/>
      <c r="G498" s="249"/>
      <c r="H498" s="232"/>
      <c r="I498" s="252"/>
      <c r="J498" s="232"/>
      <c r="K498" s="295"/>
      <c r="L498" s="235"/>
    </row>
    <row r="499" spans="2:12">
      <c r="B499" s="225"/>
      <c r="C499" s="418"/>
      <c r="D499" s="419"/>
      <c r="E499" s="241"/>
      <c r="F499" s="251"/>
      <c r="G499" s="249"/>
      <c r="H499" s="232"/>
      <c r="I499" s="252"/>
      <c r="J499" s="232"/>
      <c r="K499" s="295"/>
      <c r="L499" s="235"/>
    </row>
    <row r="500" spans="2:12">
      <c r="B500" s="225"/>
      <c r="C500" s="418"/>
      <c r="D500" s="419"/>
      <c r="E500" s="241"/>
      <c r="F500" s="251"/>
      <c r="G500" s="249"/>
      <c r="H500" s="232"/>
      <c r="I500" s="252"/>
      <c r="J500" s="232"/>
      <c r="K500" s="295"/>
      <c r="L500" s="235"/>
    </row>
    <row r="501" spans="2:12">
      <c r="B501" s="225"/>
      <c r="C501" s="418"/>
      <c r="D501" s="419"/>
      <c r="E501" s="241"/>
      <c r="F501" s="251"/>
      <c r="G501" s="249"/>
      <c r="H501" s="232"/>
      <c r="I501" s="252"/>
      <c r="J501" s="232"/>
      <c r="K501" s="295"/>
      <c r="L501" s="235"/>
    </row>
    <row r="502" spans="2:12">
      <c r="B502" s="225"/>
      <c r="C502" s="418"/>
      <c r="D502" s="419"/>
      <c r="E502" s="241"/>
      <c r="F502" s="251"/>
      <c r="G502" s="249"/>
      <c r="H502" s="232"/>
      <c r="I502" s="252"/>
      <c r="J502" s="232"/>
      <c r="K502" s="295"/>
      <c r="L502" s="235"/>
    </row>
    <row r="503" spans="2:12">
      <c r="B503" s="225"/>
      <c r="C503" s="418"/>
      <c r="D503" s="419"/>
      <c r="E503" s="241"/>
      <c r="F503" s="251"/>
      <c r="G503" s="249"/>
      <c r="H503" s="232"/>
      <c r="I503" s="252"/>
      <c r="J503" s="232"/>
      <c r="K503" s="295"/>
      <c r="L503" s="235"/>
    </row>
    <row r="504" spans="2:12">
      <c r="B504" s="225"/>
      <c r="C504" s="418"/>
      <c r="D504" s="419"/>
      <c r="E504" s="241"/>
      <c r="F504" s="251"/>
      <c r="G504" s="249"/>
      <c r="H504" s="232"/>
      <c r="I504" s="252"/>
      <c r="J504" s="232"/>
      <c r="K504" s="295"/>
      <c r="L504" s="235"/>
    </row>
    <row r="505" spans="2:12">
      <c r="B505" s="225"/>
      <c r="C505" s="418"/>
      <c r="D505" s="419"/>
      <c r="E505" s="241"/>
      <c r="F505" s="251"/>
      <c r="G505" s="249"/>
      <c r="H505" s="232"/>
      <c r="I505" s="252"/>
      <c r="J505" s="232"/>
      <c r="K505" s="295"/>
      <c r="L505" s="235"/>
    </row>
    <row r="506" spans="2:12">
      <c r="B506" s="225"/>
      <c r="C506" s="418"/>
      <c r="D506" s="419"/>
      <c r="E506" s="241"/>
      <c r="F506" s="251"/>
      <c r="G506" s="249"/>
      <c r="H506" s="232"/>
      <c r="I506" s="252"/>
      <c r="J506" s="232"/>
      <c r="K506" s="295"/>
      <c r="L506" s="235"/>
    </row>
    <row r="507" spans="2:12">
      <c r="B507" s="225"/>
      <c r="C507" s="418"/>
      <c r="D507" s="419"/>
      <c r="E507" s="241"/>
      <c r="F507" s="251"/>
      <c r="G507" s="249"/>
      <c r="H507" s="232"/>
      <c r="I507" s="252"/>
      <c r="J507" s="232"/>
      <c r="K507" s="295"/>
      <c r="L507" s="235"/>
    </row>
    <row r="508" spans="2:12">
      <c r="B508" s="225"/>
      <c r="C508" s="418"/>
      <c r="D508" s="419"/>
      <c r="E508" s="241"/>
      <c r="F508" s="251"/>
      <c r="G508" s="249"/>
      <c r="H508" s="232"/>
      <c r="I508" s="252"/>
      <c r="J508" s="232"/>
      <c r="K508" s="295"/>
      <c r="L508" s="235"/>
    </row>
    <row r="509" spans="2:12">
      <c r="B509" s="225"/>
      <c r="C509" s="418"/>
      <c r="D509" s="419"/>
      <c r="E509" s="241"/>
      <c r="F509" s="251"/>
      <c r="G509" s="249"/>
      <c r="H509" s="232"/>
      <c r="I509" s="252"/>
      <c r="J509" s="232"/>
      <c r="K509" s="295"/>
      <c r="L509" s="235"/>
    </row>
    <row r="510" spans="2:12">
      <c r="B510" s="225"/>
      <c r="C510" s="418"/>
      <c r="D510" s="419"/>
      <c r="E510" s="241"/>
      <c r="F510" s="251"/>
      <c r="G510" s="249"/>
      <c r="H510" s="232"/>
      <c r="I510" s="252"/>
      <c r="J510" s="232"/>
      <c r="K510" s="295"/>
      <c r="L510" s="235"/>
    </row>
    <row r="511" spans="2:12">
      <c r="B511" s="225"/>
      <c r="C511" s="418"/>
      <c r="D511" s="419"/>
      <c r="E511" s="241"/>
      <c r="F511" s="251"/>
      <c r="G511" s="249"/>
      <c r="H511" s="232"/>
      <c r="I511" s="252"/>
      <c r="J511" s="232"/>
      <c r="K511" s="295"/>
      <c r="L511" s="235"/>
    </row>
    <row r="512" spans="2:12">
      <c r="B512" s="225"/>
      <c r="C512" s="418"/>
      <c r="D512" s="419"/>
      <c r="E512" s="241"/>
      <c r="F512" s="251"/>
      <c r="G512" s="249"/>
      <c r="H512" s="232"/>
      <c r="I512" s="252"/>
      <c r="J512" s="232"/>
      <c r="K512" s="295"/>
      <c r="L512" s="235"/>
    </row>
    <row r="513" spans="2:12">
      <c r="B513" s="225"/>
      <c r="C513" s="418"/>
      <c r="D513" s="419"/>
      <c r="E513" s="241"/>
      <c r="F513" s="251"/>
      <c r="G513" s="249"/>
      <c r="H513" s="232"/>
      <c r="I513" s="252"/>
      <c r="J513" s="232"/>
      <c r="K513" s="295"/>
      <c r="L513" s="235"/>
    </row>
    <row r="514" spans="2:12">
      <c r="B514" s="225"/>
      <c r="C514" s="418"/>
      <c r="D514" s="419"/>
      <c r="E514" s="241"/>
      <c r="F514" s="251"/>
      <c r="G514" s="249"/>
      <c r="H514" s="232"/>
      <c r="I514" s="252"/>
      <c r="J514" s="232"/>
      <c r="K514" s="295"/>
      <c r="L514" s="235"/>
    </row>
    <row r="515" spans="2:12">
      <c r="B515" s="225"/>
      <c r="C515" s="418"/>
      <c r="D515" s="419"/>
      <c r="E515" s="241"/>
      <c r="F515" s="251"/>
      <c r="G515" s="249"/>
      <c r="H515" s="232"/>
      <c r="I515" s="252"/>
      <c r="J515" s="232"/>
      <c r="K515" s="295"/>
      <c r="L515" s="235"/>
    </row>
    <row r="516" spans="2:12">
      <c r="B516" s="225"/>
      <c r="C516" s="418"/>
      <c r="D516" s="419"/>
      <c r="E516" s="241"/>
      <c r="F516" s="251"/>
      <c r="G516" s="249"/>
      <c r="H516" s="232"/>
      <c r="I516" s="252"/>
      <c r="J516" s="232"/>
      <c r="K516" s="295"/>
      <c r="L516" s="235"/>
    </row>
    <row r="517" spans="2:12">
      <c r="B517" s="225"/>
      <c r="C517" s="418"/>
      <c r="D517" s="419"/>
      <c r="E517" s="241"/>
      <c r="F517" s="251"/>
      <c r="G517" s="249"/>
      <c r="H517" s="232"/>
      <c r="I517" s="252"/>
      <c r="J517" s="232"/>
      <c r="K517" s="295"/>
      <c r="L517" s="235"/>
    </row>
    <row r="518" spans="2:12">
      <c r="B518" s="225"/>
      <c r="C518" s="418"/>
      <c r="D518" s="419"/>
      <c r="E518" s="241"/>
      <c r="F518" s="251"/>
      <c r="G518" s="249"/>
      <c r="H518" s="232"/>
      <c r="I518" s="252"/>
      <c r="J518" s="232"/>
      <c r="K518" s="295"/>
      <c r="L518" s="235"/>
    </row>
    <row r="519" spans="2:12">
      <c r="B519" s="225"/>
      <c r="C519" s="418"/>
      <c r="D519" s="419"/>
      <c r="E519" s="241"/>
      <c r="F519" s="251"/>
      <c r="G519" s="249"/>
      <c r="H519" s="232"/>
      <c r="I519" s="252"/>
      <c r="J519" s="232"/>
      <c r="K519" s="295"/>
      <c r="L519" s="235"/>
    </row>
    <row r="520" spans="2:12">
      <c r="B520" s="225"/>
      <c r="C520" s="418"/>
      <c r="D520" s="419"/>
      <c r="E520" s="241"/>
      <c r="F520" s="251"/>
      <c r="G520" s="249"/>
      <c r="H520" s="232"/>
      <c r="I520" s="252"/>
      <c r="J520" s="232"/>
      <c r="K520" s="295"/>
      <c r="L520" s="235"/>
    </row>
    <row r="521" spans="2:12">
      <c r="B521" s="225"/>
      <c r="C521" s="418"/>
      <c r="D521" s="419"/>
      <c r="E521" s="241"/>
      <c r="F521" s="251"/>
      <c r="G521" s="249"/>
      <c r="H521" s="232"/>
      <c r="I521" s="252"/>
      <c r="J521" s="232"/>
      <c r="K521" s="295"/>
      <c r="L521" s="235"/>
    </row>
    <row r="522" spans="2:12">
      <c r="B522" s="225"/>
      <c r="C522" s="418"/>
      <c r="D522" s="419"/>
      <c r="E522" s="241"/>
      <c r="F522" s="251"/>
      <c r="G522" s="249"/>
      <c r="H522" s="232"/>
      <c r="I522" s="252"/>
      <c r="J522" s="232"/>
      <c r="K522" s="295"/>
      <c r="L522" s="235"/>
    </row>
    <row r="523" spans="2:12">
      <c r="B523" s="225"/>
      <c r="C523" s="418"/>
      <c r="D523" s="419"/>
      <c r="E523" s="241"/>
      <c r="F523" s="251"/>
      <c r="G523" s="249"/>
      <c r="H523" s="232"/>
      <c r="I523" s="252"/>
      <c r="J523" s="232"/>
      <c r="K523" s="295"/>
      <c r="L523" s="235"/>
    </row>
    <row r="524" spans="2:12">
      <c r="B524" s="225"/>
      <c r="C524" s="418"/>
      <c r="D524" s="419"/>
      <c r="E524" s="241"/>
      <c r="F524" s="251"/>
      <c r="G524" s="249"/>
      <c r="H524" s="232"/>
      <c r="I524" s="252"/>
      <c r="J524" s="232"/>
      <c r="K524" s="295"/>
      <c r="L524" s="235"/>
    </row>
    <row r="525" spans="2:12">
      <c r="B525" s="225"/>
      <c r="C525" s="418"/>
      <c r="D525" s="419"/>
      <c r="E525" s="241"/>
      <c r="F525" s="251"/>
      <c r="G525" s="249"/>
      <c r="H525" s="232"/>
      <c r="I525" s="252"/>
      <c r="J525" s="232"/>
      <c r="K525" s="295"/>
      <c r="L525" s="235"/>
    </row>
    <row r="526" spans="2:12">
      <c r="B526" s="225"/>
      <c r="C526" s="418"/>
      <c r="D526" s="419"/>
      <c r="E526" s="241"/>
      <c r="F526" s="251"/>
      <c r="G526" s="249"/>
      <c r="H526" s="232"/>
      <c r="I526" s="252"/>
      <c r="J526" s="232"/>
      <c r="K526" s="295"/>
      <c r="L526" s="235"/>
    </row>
    <row r="527" spans="2:12">
      <c r="B527" s="225"/>
      <c r="C527" s="418"/>
      <c r="D527" s="419"/>
      <c r="E527" s="241"/>
      <c r="F527" s="251"/>
      <c r="G527" s="249"/>
      <c r="H527" s="232"/>
      <c r="I527" s="252"/>
      <c r="J527" s="232"/>
      <c r="K527" s="295"/>
      <c r="L527" s="235"/>
    </row>
    <row r="528" spans="2:12">
      <c r="B528" s="225"/>
      <c r="C528" s="418"/>
      <c r="D528" s="419"/>
      <c r="E528" s="241"/>
      <c r="F528" s="251"/>
      <c r="G528" s="249"/>
      <c r="H528" s="232"/>
      <c r="I528" s="252"/>
      <c r="J528" s="232"/>
      <c r="K528" s="295"/>
      <c r="L528" s="235"/>
    </row>
    <row r="529" spans="2:12">
      <c r="B529" s="225"/>
      <c r="C529" s="418"/>
      <c r="D529" s="419"/>
      <c r="E529" s="241"/>
      <c r="F529" s="251"/>
      <c r="G529" s="249"/>
      <c r="H529" s="232"/>
      <c r="I529" s="252"/>
      <c r="J529" s="232"/>
      <c r="K529" s="295"/>
      <c r="L529" s="235"/>
    </row>
    <row r="530" spans="2:12">
      <c r="B530" s="225"/>
      <c r="C530" s="418"/>
      <c r="D530" s="419"/>
      <c r="E530" s="241"/>
      <c r="F530" s="251"/>
      <c r="G530" s="249"/>
      <c r="H530" s="232"/>
      <c r="I530" s="252"/>
      <c r="J530" s="232"/>
      <c r="K530" s="295"/>
      <c r="L530" s="235"/>
    </row>
    <row r="531" spans="2:12">
      <c r="B531" s="225"/>
      <c r="C531" s="418"/>
      <c r="D531" s="419"/>
      <c r="E531" s="241"/>
      <c r="F531" s="251"/>
      <c r="G531" s="249"/>
      <c r="H531" s="232"/>
      <c r="I531" s="252"/>
      <c r="J531" s="232"/>
      <c r="K531" s="295"/>
      <c r="L531" s="235"/>
    </row>
    <row r="532" spans="2:12">
      <c r="B532" s="225"/>
      <c r="C532" s="418"/>
      <c r="D532" s="419"/>
      <c r="E532" s="241"/>
      <c r="F532" s="251"/>
      <c r="G532" s="249"/>
      <c r="H532" s="232"/>
      <c r="I532" s="252"/>
      <c r="J532" s="232"/>
      <c r="K532" s="295"/>
      <c r="L532" s="235"/>
    </row>
    <row r="533" spans="2:12">
      <c r="B533" s="225"/>
      <c r="C533" s="418"/>
      <c r="D533" s="419"/>
      <c r="E533" s="241"/>
      <c r="F533" s="251"/>
      <c r="G533" s="249"/>
      <c r="H533" s="232"/>
      <c r="I533" s="252"/>
      <c r="J533" s="232"/>
      <c r="K533" s="295"/>
      <c r="L533" s="235"/>
    </row>
    <row r="534" spans="2:12">
      <c r="B534" s="225"/>
      <c r="C534" s="418"/>
      <c r="D534" s="419"/>
      <c r="E534" s="241"/>
      <c r="F534" s="251"/>
      <c r="G534" s="249"/>
      <c r="H534" s="232"/>
      <c r="I534" s="252"/>
      <c r="J534" s="232"/>
      <c r="K534" s="295"/>
      <c r="L534" s="235"/>
    </row>
    <row r="535" spans="2:12">
      <c r="B535" s="225"/>
      <c r="C535" s="418"/>
      <c r="D535" s="419"/>
      <c r="E535" s="241"/>
      <c r="F535" s="251"/>
      <c r="G535" s="249"/>
      <c r="H535" s="232"/>
      <c r="I535" s="252"/>
      <c r="J535" s="232"/>
      <c r="K535" s="295"/>
      <c r="L535" s="235"/>
    </row>
    <row r="536" spans="2:12">
      <c r="B536" s="225"/>
      <c r="C536" s="418"/>
      <c r="D536" s="419"/>
      <c r="E536" s="241"/>
      <c r="F536" s="251"/>
      <c r="G536" s="249"/>
      <c r="H536" s="232"/>
      <c r="I536" s="252"/>
      <c r="J536" s="232"/>
      <c r="K536" s="295"/>
      <c r="L536" s="235"/>
    </row>
    <row r="537" spans="2:12">
      <c r="B537" s="225"/>
      <c r="C537" s="418"/>
      <c r="D537" s="419"/>
      <c r="E537" s="241"/>
      <c r="F537" s="251"/>
      <c r="G537" s="249"/>
      <c r="H537" s="232"/>
      <c r="I537" s="252"/>
      <c r="J537" s="232"/>
      <c r="K537" s="295"/>
      <c r="L537" s="235"/>
    </row>
    <row r="538" spans="2:12">
      <c r="B538" s="225"/>
      <c r="C538" s="418"/>
      <c r="D538" s="419"/>
      <c r="E538" s="241"/>
      <c r="F538" s="251"/>
      <c r="G538" s="249"/>
      <c r="H538" s="232"/>
      <c r="I538" s="252"/>
      <c r="J538" s="232"/>
      <c r="K538" s="295"/>
      <c r="L538" s="235"/>
    </row>
    <row r="539" spans="2:12">
      <c r="B539" s="225"/>
      <c r="C539" s="418"/>
      <c r="D539" s="419"/>
      <c r="E539" s="241"/>
      <c r="F539" s="251"/>
      <c r="G539" s="249"/>
      <c r="H539" s="232"/>
      <c r="I539" s="252"/>
      <c r="J539" s="232"/>
      <c r="K539" s="295"/>
      <c r="L539" s="235"/>
    </row>
    <row r="540" spans="2:12">
      <c r="B540" s="225"/>
      <c r="C540" s="418"/>
      <c r="D540" s="419"/>
      <c r="E540" s="241"/>
      <c r="F540" s="251"/>
      <c r="G540" s="249"/>
      <c r="H540" s="232"/>
      <c r="I540" s="252"/>
      <c r="J540" s="232"/>
      <c r="K540" s="295"/>
      <c r="L540" s="235"/>
    </row>
    <row r="541" spans="2:12">
      <c r="B541" s="225"/>
      <c r="C541" s="418"/>
      <c r="D541" s="419"/>
      <c r="E541" s="241"/>
      <c r="F541" s="251"/>
      <c r="G541" s="249"/>
      <c r="H541" s="232"/>
      <c r="I541" s="252"/>
      <c r="J541" s="232"/>
      <c r="K541" s="295"/>
      <c r="L541" s="235"/>
    </row>
    <row r="542" spans="2:12">
      <c r="B542" s="225"/>
      <c r="C542" s="418"/>
      <c r="D542" s="419"/>
      <c r="E542" s="241"/>
      <c r="F542" s="251"/>
      <c r="G542" s="249"/>
      <c r="H542" s="232"/>
      <c r="I542" s="252"/>
      <c r="J542" s="232"/>
      <c r="K542" s="295"/>
      <c r="L542" s="235"/>
    </row>
    <row r="543" spans="2:12">
      <c r="B543" s="225"/>
      <c r="C543" s="418"/>
      <c r="D543" s="419"/>
      <c r="E543" s="241"/>
      <c r="F543" s="251"/>
      <c r="G543" s="249"/>
      <c r="H543" s="232"/>
      <c r="I543" s="252"/>
      <c r="J543" s="232"/>
      <c r="K543" s="295"/>
      <c r="L543" s="235"/>
    </row>
    <row r="544" spans="2:12">
      <c r="B544" s="225"/>
      <c r="C544" s="418"/>
      <c r="D544" s="419"/>
      <c r="E544" s="241"/>
      <c r="F544" s="251"/>
      <c r="G544" s="249"/>
      <c r="H544" s="232"/>
      <c r="I544" s="252"/>
      <c r="J544" s="232"/>
      <c r="K544" s="295"/>
      <c r="L544" s="235"/>
    </row>
    <row r="545" spans="2:12">
      <c r="B545" s="225"/>
      <c r="C545" s="418"/>
      <c r="D545" s="419"/>
      <c r="E545" s="241"/>
      <c r="F545" s="251"/>
      <c r="G545" s="249"/>
      <c r="H545" s="232"/>
      <c r="I545" s="252"/>
      <c r="J545" s="232"/>
      <c r="K545" s="295"/>
      <c r="L545" s="235"/>
    </row>
    <row r="546" spans="2:12">
      <c r="B546" s="225"/>
      <c r="C546" s="418"/>
      <c r="D546" s="419"/>
      <c r="E546" s="241"/>
      <c r="F546" s="251"/>
      <c r="G546" s="249"/>
      <c r="H546" s="232"/>
      <c r="I546" s="252"/>
      <c r="J546" s="232"/>
      <c r="K546" s="295"/>
      <c r="L546" s="235"/>
    </row>
    <row r="547" spans="2:12">
      <c r="B547" s="225"/>
      <c r="C547" s="418"/>
      <c r="D547" s="419"/>
      <c r="E547" s="241"/>
      <c r="F547" s="251"/>
      <c r="G547" s="249"/>
      <c r="H547" s="232"/>
      <c r="I547" s="252"/>
      <c r="J547" s="232"/>
      <c r="K547" s="295"/>
      <c r="L547" s="235"/>
    </row>
    <row r="548" spans="2:12">
      <c r="B548" s="225"/>
      <c r="C548" s="418"/>
      <c r="D548" s="419"/>
      <c r="E548" s="241"/>
      <c r="F548" s="251"/>
      <c r="G548" s="249"/>
      <c r="H548" s="232"/>
      <c r="I548" s="252"/>
      <c r="J548" s="232"/>
      <c r="K548" s="295"/>
      <c r="L548" s="235"/>
    </row>
    <row r="549" spans="2:12">
      <c r="B549" s="225"/>
      <c r="C549" s="418"/>
      <c r="D549" s="419"/>
      <c r="E549" s="241"/>
      <c r="F549" s="251"/>
      <c r="G549" s="249"/>
      <c r="H549" s="232"/>
      <c r="I549" s="252"/>
      <c r="J549" s="232"/>
      <c r="K549" s="295"/>
      <c r="L549" s="235"/>
    </row>
    <row r="550" spans="2:12">
      <c r="B550" s="225"/>
      <c r="C550" s="418"/>
      <c r="D550" s="419"/>
      <c r="E550" s="241"/>
      <c r="F550" s="251"/>
      <c r="G550" s="249"/>
      <c r="H550" s="232"/>
      <c r="I550" s="252"/>
      <c r="J550" s="232"/>
      <c r="K550" s="295"/>
      <c r="L550" s="235"/>
    </row>
    <row r="551" spans="2:12">
      <c r="B551" s="225"/>
      <c r="C551" s="418"/>
      <c r="D551" s="419"/>
      <c r="E551" s="241"/>
      <c r="F551" s="251"/>
      <c r="G551" s="249"/>
      <c r="H551" s="232"/>
      <c r="I551" s="252"/>
      <c r="J551" s="232"/>
      <c r="K551" s="295"/>
      <c r="L551" s="235"/>
    </row>
    <row r="552" spans="2:12">
      <c r="B552" s="225"/>
      <c r="C552" s="418"/>
      <c r="D552" s="419"/>
      <c r="E552" s="241"/>
      <c r="F552" s="251"/>
      <c r="G552" s="249"/>
      <c r="H552" s="232"/>
      <c r="I552" s="252"/>
      <c r="J552" s="232"/>
      <c r="K552" s="295"/>
      <c r="L552" s="235"/>
    </row>
    <row r="553" spans="2:12">
      <c r="B553" s="225"/>
      <c r="C553" s="418"/>
      <c r="D553" s="419"/>
      <c r="E553" s="241"/>
      <c r="F553" s="251"/>
      <c r="G553" s="249"/>
      <c r="H553" s="232"/>
      <c r="I553" s="252"/>
      <c r="J553" s="232"/>
      <c r="K553" s="295"/>
      <c r="L553" s="235"/>
    </row>
    <row r="554" spans="2:12">
      <c r="B554" s="225"/>
      <c r="C554" s="418"/>
      <c r="D554" s="419"/>
      <c r="E554" s="241"/>
      <c r="F554" s="251"/>
      <c r="G554" s="249"/>
      <c r="H554" s="232"/>
      <c r="I554" s="252"/>
      <c r="J554" s="232"/>
      <c r="K554" s="295"/>
      <c r="L554" s="235"/>
    </row>
    <row r="555" spans="2:12">
      <c r="B555" s="225"/>
      <c r="C555" s="418"/>
      <c r="D555" s="419"/>
      <c r="E555" s="241"/>
      <c r="F555" s="251"/>
      <c r="G555" s="249"/>
      <c r="H555" s="232"/>
      <c r="I555" s="252"/>
      <c r="J555" s="232"/>
      <c r="K555" s="295"/>
      <c r="L555" s="235"/>
    </row>
    <row r="556" spans="2:12">
      <c r="B556" s="225"/>
      <c r="C556" s="418"/>
      <c r="D556" s="419"/>
      <c r="E556" s="241"/>
      <c r="F556" s="251"/>
      <c r="G556" s="249"/>
      <c r="H556" s="232"/>
      <c r="I556" s="252"/>
      <c r="J556" s="232"/>
      <c r="K556" s="295"/>
      <c r="L556" s="235"/>
    </row>
    <row r="557" spans="2:12">
      <c r="B557" s="225"/>
      <c r="C557" s="418"/>
      <c r="D557" s="419"/>
      <c r="E557" s="241"/>
      <c r="F557" s="251"/>
      <c r="G557" s="249"/>
      <c r="H557" s="232"/>
      <c r="I557" s="252"/>
      <c r="J557" s="232"/>
      <c r="K557" s="295"/>
      <c r="L557" s="235"/>
    </row>
    <row r="558" spans="2:12">
      <c r="B558" s="225"/>
      <c r="C558" s="418"/>
      <c r="D558" s="419"/>
      <c r="E558" s="241"/>
      <c r="F558" s="251"/>
      <c r="G558" s="249"/>
      <c r="H558" s="232"/>
      <c r="I558" s="252"/>
      <c r="J558" s="232"/>
      <c r="K558" s="295"/>
      <c r="L558" s="235"/>
    </row>
    <row r="559" spans="2:12">
      <c r="B559" s="225"/>
      <c r="C559" s="418"/>
      <c r="D559" s="419"/>
      <c r="E559" s="241"/>
      <c r="F559" s="251"/>
      <c r="G559" s="249"/>
      <c r="H559" s="232"/>
      <c r="I559" s="252"/>
      <c r="J559" s="232"/>
      <c r="K559" s="295"/>
      <c r="L559" s="235"/>
    </row>
    <row r="560" spans="2:12">
      <c r="B560" s="225"/>
      <c r="C560" s="418"/>
      <c r="D560" s="419"/>
      <c r="E560" s="241"/>
      <c r="F560" s="251"/>
      <c r="G560" s="249"/>
      <c r="H560" s="232"/>
      <c r="I560" s="252"/>
      <c r="J560" s="232"/>
      <c r="K560" s="295"/>
      <c r="L560" s="235"/>
    </row>
    <row r="561" spans="2:12">
      <c r="B561" s="225"/>
      <c r="C561" s="418"/>
      <c r="D561" s="419"/>
      <c r="E561" s="241"/>
      <c r="F561" s="251"/>
      <c r="G561" s="249"/>
      <c r="H561" s="232"/>
      <c r="I561" s="252"/>
      <c r="J561" s="232"/>
      <c r="K561" s="295"/>
      <c r="L561" s="235"/>
    </row>
    <row r="562" spans="2:12">
      <c r="B562" s="225"/>
      <c r="C562" s="418"/>
      <c r="D562" s="419"/>
      <c r="E562" s="241"/>
      <c r="F562" s="251"/>
      <c r="G562" s="249"/>
      <c r="H562" s="232"/>
      <c r="I562" s="252"/>
      <c r="J562" s="232"/>
      <c r="K562" s="295"/>
      <c r="L562" s="235"/>
    </row>
    <row r="563" spans="2:12">
      <c r="B563" s="225"/>
      <c r="C563" s="418"/>
      <c r="D563" s="419"/>
      <c r="E563" s="241"/>
      <c r="F563" s="251"/>
      <c r="G563" s="249"/>
      <c r="H563" s="232"/>
      <c r="I563" s="252"/>
      <c r="J563" s="232"/>
      <c r="K563" s="295"/>
      <c r="L563" s="235"/>
    </row>
    <row r="564" spans="2:12">
      <c r="B564" s="225"/>
      <c r="C564" s="418"/>
      <c r="D564" s="419"/>
      <c r="E564" s="241"/>
      <c r="F564" s="251"/>
      <c r="G564" s="249"/>
      <c r="H564" s="232"/>
      <c r="I564" s="252"/>
      <c r="J564" s="232"/>
      <c r="K564" s="295"/>
      <c r="L564" s="235"/>
    </row>
    <row r="565" spans="2:12">
      <c r="B565" s="225"/>
      <c r="C565" s="418"/>
      <c r="D565" s="419"/>
      <c r="E565" s="241"/>
      <c r="F565" s="251"/>
      <c r="G565" s="249"/>
      <c r="H565" s="232"/>
      <c r="I565" s="252"/>
      <c r="J565" s="232"/>
      <c r="K565" s="295"/>
      <c r="L565" s="235"/>
    </row>
    <row r="566" spans="2:12">
      <c r="B566" s="225"/>
      <c r="C566" s="418"/>
      <c r="D566" s="419"/>
      <c r="E566" s="241"/>
      <c r="F566" s="251"/>
      <c r="G566" s="249"/>
      <c r="H566" s="232"/>
      <c r="I566" s="252"/>
      <c r="J566" s="232"/>
      <c r="K566" s="295"/>
      <c r="L566" s="235"/>
    </row>
    <row r="567" spans="2:12">
      <c r="B567" s="225"/>
      <c r="C567" s="418"/>
      <c r="D567" s="419"/>
      <c r="E567" s="241"/>
      <c r="F567" s="251"/>
      <c r="G567" s="249"/>
      <c r="H567" s="232"/>
      <c r="I567" s="252"/>
      <c r="J567" s="232"/>
      <c r="K567" s="295"/>
      <c r="L567" s="235"/>
    </row>
    <row r="568" spans="2:12">
      <c r="B568" s="225"/>
      <c r="C568" s="418"/>
      <c r="D568" s="419"/>
      <c r="E568" s="241"/>
      <c r="F568" s="251"/>
      <c r="G568" s="249"/>
      <c r="H568" s="232"/>
      <c r="I568" s="252"/>
      <c r="J568" s="232"/>
      <c r="K568" s="295"/>
      <c r="L568" s="235"/>
    </row>
    <row r="569" spans="2:12">
      <c r="B569" s="225"/>
      <c r="C569" s="418"/>
      <c r="D569" s="419"/>
      <c r="E569" s="241"/>
      <c r="F569" s="251"/>
      <c r="G569" s="249"/>
      <c r="H569" s="232"/>
      <c r="I569" s="252"/>
      <c r="J569" s="232"/>
      <c r="K569" s="295"/>
      <c r="L569" s="235"/>
    </row>
    <row r="570" spans="2:12">
      <c r="B570" s="225"/>
      <c r="C570" s="418"/>
      <c r="D570" s="419"/>
      <c r="E570" s="241"/>
      <c r="F570" s="251"/>
      <c r="G570" s="249"/>
      <c r="H570" s="232"/>
      <c r="I570" s="252"/>
      <c r="J570" s="232"/>
      <c r="K570" s="295"/>
      <c r="L570" s="235"/>
    </row>
    <row r="571" spans="2:12">
      <c r="B571" s="225"/>
      <c r="C571" s="418"/>
      <c r="D571" s="419"/>
      <c r="E571" s="241"/>
      <c r="F571" s="251"/>
      <c r="G571" s="249"/>
      <c r="H571" s="232"/>
      <c r="I571" s="252"/>
      <c r="J571" s="232"/>
      <c r="K571" s="295"/>
      <c r="L571" s="235"/>
    </row>
    <row r="572" spans="2:12">
      <c r="B572" s="225"/>
      <c r="C572" s="418"/>
      <c r="D572" s="419"/>
      <c r="E572" s="241"/>
      <c r="F572" s="251"/>
      <c r="G572" s="249"/>
      <c r="H572" s="232"/>
      <c r="I572" s="252"/>
      <c r="J572" s="232"/>
      <c r="K572" s="295"/>
      <c r="L572" s="235"/>
    </row>
    <row r="573" spans="2:12">
      <c r="B573" s="225"/>
      <c r="C573" s="418"/>
      <c r="D573" s="419"/>
      <c r="E573" s="241"/>
      <c r="F573" s="251"/>
      <c r="G573" s="249"/>
      <c r="H573" s="232"/>
      <c r="I573" s="252"/>
      <c r="J573" s="232"/>
      <c r="K573" s="295"/>
      <c r="L573" s="235"/>
    </row>
    <row r="574" spans="2:12">
      <c r="B574" s="225"/>
      <c r="C574" s="418"/>
      <c r="D574" s="419"/>
      <c r="E574" s="241"/>
      <c r="F574" s="251"/>
      <c r="G574" s="249"/>
      <c r="H574" s="232"/>
      <c r="I574" s="252"/>
      <c r="J574" s="232"/>
      <c r="K574" s="295"/>
      <c r="L574" s="235"/>
    </row>
    <row r="575" spans="2:12">
      <c r="B575" s="225"/>
      <c r="C575" s="418"/>
      <c r="D575" s="419"/>
      <c r="E575" s="241"/>
      <c r="F575" s="251"/>
      <c r="G575" s="249"/>
      <c r="H575" s="232"/>
      <c r="I575" s="252"/>
      <c r="J575" s="232"/>
      <c r="K575" s="295"/>
      <c r="L575" s="235"/>
    </row>
    <row r="576" spans="2:12">
      <c r="B576" s="225"/>
      <c r="C576" s="418"/>
      <c r="D576" s="419"/>
      <c r="E576" s="241"/>
      <c r="F576" s="251"/>
      <c r="G576" s="249"/>
      <c r="H576" s="232"/>
      <c r="I576" s="252"/>
      <c r="J576" s="232"/>
      <c r="K576" s="295"/>
      <c r="L576" s="235"/>
    </row>
    <row r="577" spans="2:12">
      <c r="B577" s="225"/>
      <c r="C577" s="418"/>
      <c r="D577" s="419"/>
      <c r="E577" s="241"/>
      <c r="F577" s="251"/>
      <c r="G577" s="249"/>
      <c r="H577" s="232"/>
      <c r="I577" s="252"/>
      <c r="J577" s="232"/>
      <c r="K577" s="295"/>
      <c r="L577" s="235"/>
    </row>
    <row r="578" spans="2:12">
      <c r="B578" s="225"/>
      <c r="C578" s="418"/>
      <c r="D578" s="419"/>
      <c r="E578" s="241"/>
      <c r="F578" s="251"/>
      <c r="G578" s="249"/>
      <c r="H578" s="232"/>
      <c r="I578" s="252"/>
      <c r="J578" s="232"/>
      <c r="K578" s="295"/>
      <c r="L578" s="235"/>
    </row>
    <row r="579" spans="2:12">
      <c r="B579" s="225"/>
      <c r="C579" s="418"/>
      <c r="D579" s="419"/>
      <c r="E579" s="241"/>
      <c r="F579" s="251"/>
      <c r="G579" s="249"/>
      <c r="H579" s="232"/>
      <c r="I579" s="252"/>
      <c r="J579" s="232"/>
      <c r="K579" s="295"/>
      <c r="L579" s="235"/>
    </row>
    <row r="580" spans="2:12">
      <c r="B580" s="225"/>
      <c r="C580" s="418"/>
      <c r="D580" s="419"/>
      <c r="E580" s="241"/>
      <c r="F580" s="251"/>
      <c r="G580" s="249"/>
      <c r="H580" s="232"/>
      <c r="I580" s="252"/>
      <c r="J580" s="232"/>
      <c r="K580" s="295"/>
      <c r="L580" s="235"/>
    </row>
    <row r="581" spans="2:12">
      <c r="B581" s="225"/>
      <c r="C581" s="418"/>
      <c r="D581" s="419"/>
      <c r="E581" s="241"/>
      <c r="F581" s="251"/>
      <c r="G581" s="249"/>
      <c r="H581" s="232"/>
      <c r="I581" s="252"/>
      <c r="J581" s="232"/>
      <c r="K581" s="295"/>
      <c r="L581" s="235"/>
    </row>
    <row r="582" spans="2:12">
      <c r="B582" s="225"/>
      <c r="C582" s="418"/>
      <c r="D582" s="419"/>
      <c r="E582" s="241"/>
      <c r="F582" s="251"/>
      <c r="G582" s="249"/>
      <c r="H582" s="232"/>
      <c r="I582" s="252"/>
      <c r="J582" s="232"/>
      <c r="K582" s="295"/>
      <c r="L582" s="235"/>
    </row>
    <row r="583" spans="2:12">
      <c r="B583" s="225"/>
      <c r="C583" s="418"/>
      <c r="D583" s="419"/>
      <c r="E583" s="241"/>
      <c r="F583" s="251"/>
      <c r="G583" s="249"/>
      <c r="H583" s="232"/>
      <c r="I583" s="252"/>
      <c r="J583" s="232"/>
      <c r="K583" s="295"/>
      <c r="L583" s="235"/>
    </row>
    <row r="584" spans="2:12">
      <c r="B584" s="225"/>
      <c r="C584" s="418"/>
      <c r="D584" s="419"/>
      <c r="E584" s="241"/>
      <c r="F584" s="251"/>
      <c r="G584" s="249"/>
      <c r="H584" s="232"/>
      <c r="I584" s="252"/>
      <c r="J584" s="232"/>
      <c r="K584" s="295"/>
      <c r="L584" s="235"/>
    </row>
    <row r="585" spans="2:12">
      <c r="B585" s="225"/>
      <c r="C585" s="418"/>
      <c r="D585" s="419"/>
      <c r="E585" s="241"/>
      <c r="F585" s="251"/>
      <c r="G585" s="249"/>
      <c r="H585" s="232"/>
      <c r="I585" s="252"/>
      <c r="J585" s="232"/>
      <c r="K585" s="295"/>
      <c r="L585" s="235"/>
    </row>
    <row r="586" spans="2:12">
      <c r="B586" s="225"/>
      <c r="C586" s="418"/>
      <c r="D586" s="419"/>
      <c r="E586" s="241"/>
      <c r="F586" s="251"/>
      <c r="G586" s="249"/>
      <c r="H586" s="232"/>
      <c r="I586" s="252"/>
      <c r="J586" s="232"/>
      <c r="K586" s="295"/>
      <c r="L586" s="235"/>
    </row>
    <row r="587" spans="2:12">
      <c r="B587" s="225"/>
      <c r="C587" s="418"/>
      <c r="D587" s="419"/>
      <c r="E587" s="241"/>
      <c r="F587" s="251"/>
      <c r="G587" s="249"/>
      <c r="H587" s="232"/>
      <c r="I587" s="252"/>
      <c r="J587" s="232"/>
      <c r="K587" s="295"/>
      <c r="L587" s="235"/>
    </row>
    <row r="588" spans="2:12">
      <c r="B588" s="225"/>
      <c r="C588" s="418"/>
      <c r="D588" s="419"/>
      <c r="E588" s="241"/>
      <c r="F588" s="251"/>
      <c r="G588" s="249"/>
      <c r="H588" s="232"/>
      <c r="I588" s="252"/>
      <c r="J588" s="232"/>
      <c r="K588" s="295"/>
      <c r="L588" s="235"/>
    </row>
    <row r="589" spans="2:12">
      <c r="B589" s="225"/>
      <c r="C589" s="418"/>
      <c r="D589" s="419"/>
      <c r="E589" s="241"/>
      <c r="F589" s="251"/>
      <c r="G589" s="249"/>
      <c r="H589" s="232"/>
      <c r="I589" s="252"/>
      <c r="J589" s="232"/>
      <c r="K589" s="295"/>
      <c r="L589" s="235"/>
    </row>
    <row r="590" spans="2:12">
      <c r="B590" s="225"/>
      <c r="C590" s="418"/>
      <c r="D590" s="419"/>
      <c r="E590" s="241"/>
      <c r="F590" s="251"/>
      <c r="G590" s="249"/>
      <c r="H590" s="232"/>
      <c r="I590" s="252"/>
      <c r="J590" s="232"/>
      <c r="K590" s="295"/>
      <c r="L590" s="235"/>
    </row>
    <row r="591" spans="2:12">
      <c r="B591" s="225"/>
      <c r="C591" s="418"/>
      <c r="D591" s="419"/>
      <c r="E591" s="241"/>
      <c r="F591" s="251"/>
      <c r="G591" s="249"/>
      <c r="H591" s="232"/>
      <c r="I591" s="252"/>
      <c r="J591" s="232"/>
      <c r="K591" s="295"/>
      <c r="L591" s="235"/>
    </row>
    <row r="592" spans="2:12">
      <c r="B592" s="225"/>
      <c r="C592" s="418"/>
      <c r="D592" s="419"/>
      <c r="E592" s="241"/>
      <c r="F592" s="251"/>
      <c r="G592" s="249"/>
      <c r="H592" s="232"/>
      <c r="I592" s="252"/>
      <c r="J592" s="232"/>
      <c r="K592" s="295"/>
      <c r="L592" s="235"/>
    </row>
    <row r="593" spans="2:12">
      <c r="B593" s="225"/>
      <c r="C593" s="418"/>
      <c r="D593" s="419"/>
      <c r="E593" s="241"/>
      <c r="F593" s="251"/>
      <c r="G593" s="249"/>
      <c r="H593" s="232"/>
      <c r="I593" s="252"/>
      <c r="J593" s="232"/>
      <c r="K593" s="295"/>
      <c r="L593" s="235"/>
    </row>
    <row r="594" spans="2:12">
      <c r="B594" s="225"/>
      <c r="C594" s="418"/>
      <c r="D594" s="419"/>
      <c r="E594" s="241"/>
      <c r="F594" s="251"/>
      <c r="G594" s="249"/>
      <c r="H594" s="232"/>
      <c r="I594" s="252"/>
      <c r="J594" s="232"/>
      <c r="K594" s="295"/>
      <c r="L594" s="235"/>
    </row>
    <row r="595" spans="2:12">
      <c r="B595" s="225"/>
      <c r="C595" s="418"/>
      <c r="D595" s="419"/>
      <c r="E595" s="241"/>
      <c r="F595" s="251"/>
      <c r="G595" s="249"/>
      <c r="H595" s="232"/>
      <c r="I595" s="252"/>
      <c r="J595" s="232"/>
      <c r="K595" s="295"/>
      <c r="L595" s="235"/>
    </row>
    <row r="596" spans="2:12">
      <c r="B596" s="225"/>
      <c r="C596" s="418"/>
      <c r="D596" s="419"/>
      <c r="E596" s="241"/>
      <c r="F596" s="251"/>
      <c r="G596" s="249"/>
      <c r="H596" s="232"/>
      <c r="I596" s="252"/>
      <c r="J596" s="232"/>
      <c r="K596" s="295"/>
      <c r="L596" s="235"/>
    </row>
    <row r="597" spans="2:12">
      <c r="B597" s="225"/>
      <c r="C597" s="418"/>
      <c r="D597" s="419"/>
      <c r="E597" s="241"/>
      <c r="F597" s="251"/>
      <c r="G597" s="249"/>
      <c r="H597" s="232"/>
      <c r="I597" s="252"/>
      <c r="J597" s="232"/>
      <c r="K597" s="295"/>
      <c r="L597" s="235"/>
    </row>
    <row r="598" spans="2:12">
      <c r="B598" s="225"/>
      <c r="C598" s="418"/>
      <c r="D598" s="419"/>
      <c r="E598" s="241"/>
      <c r="F598" s="251"/>
      <c r="G598" s="249"/>
      <c r="H598" s="232"/>
      <c r="I598" s="252"/>
      <c r="J598" s="232"/>
      <c r="K598" s="295"/>
      <c r="L598" s="235"/>
    </row>
    <row r="599" spans="2:12">
      <c r="B599" s="225"/>
      <c r="C599" s="418"/>
      <c r="D599" s="419"/>
      <c r="E599" s="241"/>
      <c r="F599" s="251"/>
      <c r="G599" s="249"/>
      <c r="H599" s="232"/>
      <c r="I599" s="252"/>
      <c r="J599" s="232"/>
      <c r="K599" s="295"/>
      <c r="L599" s="235"/>
    </row>
    <row r="600" spans="2:12">
      <c r="B600" s="225"/>
      <c r="C600" s="418"/>
      <c r="D600" s="419"/>
      <c r="E600" s="241"/>
      <c r="F600" s="251"/>
      <c r="G600" s="249"/>
      <c r="H600" s="232"/>
      <c r="I600" s="252"/>
      <c r="J600" s="232"/>
      <c r="K600" s="295"/>
      <c r="L600" s="235"/>
    </row>
    <row r="601" spans="2:12">
      <c r="B601" s="225"/>
      <c r="C601" s="418"/>
      <c r="D601" s="419"/>
      <c r="E601" s="241"/>
      <c r="F601" s="251"/>
      <c r="G601" s="249"/>
      <c r="H601" s="232"/>
      <c r="I601" s="252"/>
      <c r="J601" s="232"/>
      <c r="K601" s="295"/>
      <c r="L601" s="235"/>
    </row>
    <row r="602" spans="2:12">
      <c r="B602" s="225"/>
      <c r="C602" s="418"/>
      <c r="D602" s="419"/>
      <c r="E602" s="241"/>
      <c r="F602" s="251"/>
      <c r="G602" s="249"/>
      <c r="H602" s="232"/>
      <c r="I602" s="252"/>
      <c r="J602" s="232"/>
      <c r="K602" s="295"/>
      <c r="L602" s="235"/>
    </row>
    <row r="603" spans="2:12">
      <c r="B603" s="225"/>
      <c r="C603" s="418"/>
      <c r="D603" s="419"/>
      <c r="E603" s="241"/>
      <c r="F603" s="251"/>
      <c r="G603" s="249"/>
      <c r="H603" s="232"/>
      <c r="I603" s="252"/>
      <c r="J603" s="232"/>
      <c r="K603" s="295"/>
      <c r="L603" s="235"/>
    </row>
    <row r="604" spans="2:12">
      <c r="B604" s="225"/>
      <c r="C604" s="418"/>
      <c r="D604" s="419"/>
      <c r="E604" s="241"/>
      <c r="F604" s="251"/>
      <c r="G604" s="249"/>
      <c r="H604" s="232"/>
      <c r="I604" s="252"/>
      <c r="J604" s="232"/>
      <c r="K604" s="295"/>
      <c r="L604" s="235"/>
    </row>
    <row r="605" spans="2:12">
      <c r="B605" s="225"/>
      <c r="C605" s="418"/>
      <c r="D605" s="419"/>
      <c r="E605" s="241"/>
      <c r="F605" s="251"/>
      <c r="G605" s="249"/>
      <c r="H605" s="232"/>
      <c r="I605" s="252"/>
      <c r="J605" s="232"/>
      <c r="K605" s="295"/>
      <c r="L605" s="235"/>
    </row>
    <row r="606" spans="2:12">
      <c r="B606" s="225"/>
      <c r="C606" s="418"/>
      <c r="D606" s="419"/>
      <c r="E606" s="241"/>
      <c r="F606" s="251"/>
      <c r="G606" s="249"/>
      <c r="H606" s="232"/>
      <c r="I606" s="252"/>
      <c r="J606" s="232"/>
      <c r="K606" s="295"/>
      <c r="L606" s="235"/>
    </row>
    <row r="607" spans="2:12">
      <c r="B607" s="225"/>
      <c r="C607" s="418"/>
      <c r="D607" s="419"/>
      <c r="E607" s="241"/>
      <c r="F607" s="251"/>
      <c r="G607" s="249"/>
      <c r="H607" s="232"/>
      <c r="I607" s="252"/>
      <c r="J607" s="232"/>
      <c r="K607" s="295"/>
      <c r="L607" s="235"/>
    </row>
    <row r="608" spans="2:12">
      <c r="B608" s="225"/>
      <c r="C608" s="418"/>
      <c r="D608" s="419"/>
      <c r="E608" s="241"/>
      <c r="F608" s="251"/>
      <c r="G608" s="249"/>
      <c r="H608" s="232"/>
      <c r="I608" s="252"/>
      <c r="J608" s="232"/>
      <c r="K608" s="295"/>
      <c r="L608" s="235"/>
    </row>
    <row r="609" spans="2:12">
      <c r="B609" s="225"/>
      <c r="C609" s="418"/>
      <c r="D609" s="419"/>
      <c r="E609" s="241"/>
      <c r="F609" s="251"/>
      <c r="G609" s="249"/>
      <c r="H609" s="232"/>
      <c r="I609" s="252"/>
      <c r="J609" s="232"/>
      <c r="K609" s="295"/>
      <c r="L609" s="235"/>
    </row>
    <row r="610" spans="2:12">
      <c r="B610" s="225"/>
      <c r="C610" s="418"/>
      <c r="D610" s="419"/>
      <c r="E610" s="241"/>
      <c r="F610" s="251"/>
      <c r="G610" s="249"/>
      <c r="H610" s="232"/>
      <c r="I610" s="252"/>
      <c r="J610" s="232"/>
      <c r="K610" s="295"/>
      <c r="L610" s="235"/>
    </row>
    <row r="611" spans="2:12">
      <c r="B611" s="225"/>
      <c r="C611" s="418"/>
      <c r="D611" s="419"/>
      <c r="E611" s="241"/>
      <c r="F611" s="251"/>
      <c r="G611" s="249"/>
      <c r="H611" s="232"/>
      <c r="I611" s="252"/>
      <c r="J611" s="232"/>
      <c r="K611" s="295"/>
      <c r="L611" s="235"/>
    </row>
    <row r="612" spans="2:12">
      <c r="B612" s="225"/>
      <c r="C612" s="418"/>
      <c r="D612" s="419"/>
      <c r="E612" s="241"/>
      <c r="F612" s="251"/>
      <c r="G612" s="249"/>
      <c r="H612" s="232"/>
      <c r="I612" s="252"/>
      <c r="J612" s="232"/>
      <c r="K612" s="295"/>
      <c r="L612" s="235"/>
    </row>
    <row r="613" spans="2:12">
      <c r="B613" s="225"/>
      <c r="C613" s="418"/>
      <c r="D613" s="419"/>
      <c r="E613" s="241"/>
      <c r="F613" s="251"/>
      <c r="G613" s="249"/>
      <c r="H613" s="232"/>
      <c r="I613" s="252"/>
      <c r="J613" s="232"/>
      <c r="K613" s="295"/>
      <c r="L613" s="235"/>
    </row>
    <row r="614" spans="2:12">
      <c r="B614" s="225"/>
      <c r="C614" s="418"/>
      <c r="D614" s="419"/>
      <c r="E614" s="241"/>
      <c r="F614" s="251"/>
      <c r="G614" s="249"/>
      <c r="H614" s="232"/>
      <c r="I614" s="252"/>
      <c r="J614" s="232"/>
      <c r="K614" s="295"/>
      <c r="L614" s="235"/>
    </row>
    <row r="615" spans="2:12">
      <c r="B615" s="225"/>
      <c r="C615" s="418"/>
      <c r="D615" s="419"/>
      <c r="E615" s="241"/>
      <c r="F615" s="251"/>
      <c r="G615" s="249"/>
      <c r="H615" s="232"/>
      <c r="I615" s="252"/>
      <c r="J615" s="232"/>
      <c r="K615" s="295"/>
      <c r="L615" s="235"/>
    </row>
    <row r="616" spans="2:12">
      <c r="B616" s="225"/>
      <c r="C616" s="418"/>
      <c r="D616" s="419"/>
      <c r="E616" s="241"/>
      <c r="F616" s="251"/>
      <c r="G616" s="249"/>
      <c r="H616" s="232"/>
      <c r="I616" s="252"/>
      <c r="J616" s="232"/>
      <c r="K616" s="295"/>
      <c r="L616" s="235"/>
    </row>
    <row r="617" spans="2:12">
      <c r="B617" s="225"/>
      <c r="C617" s="418"/>
      <c r="D617" s="419"/>
      <c r="E617" s="241"/>
      <c r="F617" s="251"/>
      <c r="G617" s="249"/>
      <c r="H617" s="232"/>
      <c r="I617" s="252"/>
      <c r="J617" s="232"/>
      <c r="K617" s="295"/>
      <c r="L617" s="235"/>
    </row>
    <row r="618" spans="2:12">
      <c r="B618" s="225"/>
      <c r="C618" s="418"/>
      <c r="D618" s="419"/>
      <c r="E618" s="241"/>
      <c r="F618" s="251"/>
      <c r="G618" s="249"/>
      <c r="H618" s="232"/>
      <c r="I618" s="252"/>
      <c r="J618" s="232"/>
      <c r="K618" s="295"/>
      <c r="L618" s="235"/>
    </row>
    <row r="619" spans="2:12">
      <c r="B619" s="225"/>
      <c r="C619" s="418"/>
      <c r="D619" s="419"/>
      <c r="E619" s="241"/>
      <c r="F619" s="251"/>
      <c r="G619" s="249"/>
      <c r="H619" s="232"/>
      <c r="I619" s="252"/>
      <c r="J619" s="232"/>
      <c r="K619" s="295"/>
      <c r="L619" s="235"/>
    </row>
    <row r="620" spans="2:12">
      <c r="B620" s="225"/>
      <c r="C620" s="418"/>
      <c r="D620" s="419"/>
      <c r="E620" s="241"/>
      <c r="F620" s="251"/>
      <c r="G620" s="249"/>
      <c r="H620" s="232"/>
      <c r="I620" s="252"/>
      <c r="J620" s="232"/>
      <c r="K620" s="295"/>
      <c r="L620" s="235"/>
    </row>
    <row r="621" spans="2:12">
      <c r="B621" s="225"/>
      <c r="C621" s="418"/>
      <c r="D621" s="419"/>
      <c r="E621" s="241"/>
      <c r="F621" s="251"/>
      <c r="G621" s="249"/>
      <c r="H621" s="232"/>
      <c r="I621" s="252"/>
      <c r="J621" s="232"/>
      <c r="K621" s="295"/>
      <c r="L621" s="235"/>
    </row>
    <row r="622" spans="2:12">
      <c r="B622" s="225"/>
      <c r="C622" s="418"/>
      <c r="D622" s="419"/>
      <c r="E622" s="241"/>
      <c r="F622" s="251"/>
      <c r="G622" s="249"/>
      <c r="H622" s="232"/>
      <c r="I622" s="252"/>
      <c r="J622" s="232"/>
      <c r="K622" s="295"/>
      <c r="L622" s="235"/>
    </row>
    <row r="623" spans="2:12">
      <c r="B623" s="225"/>
      <c r="C623" s="418"/>
      <c r="D623" s="419"/>
      <c r="E623" s="241"/>
      <c r="F623" s="251"/>
      <c r="G623" s="249"/>
      <c r="H623" s="232"/>
      <c r="I623" s="252"/>
      <c r="J623" s="232"/>
      <c r="K623" s="295"/>
      <c r="L623" s="235"/>
    </row>
    <row r="624" spans="2:12">
      <c r="B624" s="225"/>
      <c r="C624" s="418"/>
      <c r="D624" s="419"/>
      <c r="E624" s="241"/>
      <c r="F624" s="251"/>
      <c r="G624" s="249"/>
      <c r="H624" s="232"/>
      <c r="I624" s="252"/>
      <c r="J624" s="232"/>
      <c r="K624" s="295"/>
      <c r="L624" s="235"/>
    </row>
    <row r="625" spans="2:12">
      <c r="B625" s="225"/>
      <c r="C625" s="418"/>
      <c r="D625" s="419"/>
      <c r="E625" s="241"/>
      <c r="F625" s="251"/>
      <c r="G625" s="249"/>
      <c r="H625" s="232"/>
      <c r="I625" s="252"/>
      <c r="J625" s="232"/>
      <c r="K625" s="295"/>
      <c r="L625" s="235"/>
    </row>
    <row r="626" spans="2:12">
      <c r="B626" s="225"/>
      <c r="C626" s="418"/>
      <c r="D626" s="419"/>
      <c r="E626" s="241"/>
      <c r="F626" s="251"/>
      <c r="G626" s="249"/>
      <c r="H626" s="232"/>
      <c r="I626" s="252"/>
      <c r="J626" s="232"/>
      <c r="K626" s="295"/>
      <c r="L626" s="235"/>
    </row>
    <row r="627" spans="2:12">
      <c r="B627" s="225"/>
      <c r="C627" s="418"/>
      <c r="D627" s="419"/>
      <c r="E627" s="241"/>
      <c r="F627" s="251"/>
      <c r="G627" s="249"/>
      <c r="H627" s="232"/>
      <c r="I627" s="252"/>
      <c r="J627" s="232"/>
      <c r="K627" s="295"/>
      <c r="L627" s="235"/>
    </row>
    <row r="628" spans="2:12">
      <c r="B628" s="225"/>
      <c r="C628" s="418"/>
      <c r="D628" s="419"/>
      <c r="E628" s="241"/>
      <c r="F628" s="251"/>
      <c r="G628" s="249"/>
      <c r="H628" s="232"/>
      <c r="I628" s="252"/>
      <c r="J628" s="232"/>
      <c r="K628" s="295"/>
      <c r="L628" s="235"/>
    </row>
    <row r="629" spans="2:12">
      <c r="B629" s="225"/>
      <c r="C629" s="418"/>
      <c r="D629" s="419"/>
      <c r="E629" s="241"/>
      <c r="F629" s="251"/>
      <c r="G629" s="249"/>
      <c r="H629" s="232"/>
      <c r="I629" s="252"/>
      <c r="J629" s="232"/>
      <c r="K629" s="295"/>
      <c r="L629" s="235"/>
    </row>
    <row r="630" spans="2:12">
      <c r="B630" s="225"/>
      <c r="C630" s="418"/>
      <c r="D630" s="419"/>
      <c r="E630" s="241"/>
      <c r="F630" s="251"/>
      <c r="G630" s="249"/>
      <c r="H630" s="232"/>
      <c r="I630" s="252"/>
      <c r="J630" s="232"/>
      <c r="K630" s="295"/>
      <c r="L630" s="235"/>
    </row>
    <row r="631" spans="2:12">
      <c r="B631" s="225"/>
      <c r="C631" s="418"/>
      <c r="D631" s="419"/>
      <c r="E631" s="241"/>
      <c r="F631" s="251"/>
      <c r="G631" s="249"/>
      <c r="H631" s="232"/>
      <c r="I631" s="252"/>
      <c r="J631" s="232"/>
      <c r="K631" s="295"/>
      <c r="L631" s="235"/>
    </row>
    <row r="632" spans="2:12">
      <c r="B632" s="225"/>
      <c r="C632" s="418"/>
      <c r="D632" s="419"/>
      <c r="E632" s="241"/>
      <c r="F632" s="251"/>
      <c r="G632" s="249"/>
      <c r="H632" s="232"/>
      <c r="I632" s="252"/>
      <c r="J632" s="232"/>
      <c r="K632" s="295"/>
      <c r="L632" s="235"/>
    </row>
    <row r="633" spans="2:12">
      <c r="B633" s="225"/>
      <c r="C633" s="418"/>
      <c r="D633" s="419"/>
      <c r="E633" s="241"/>
      <c r="F633" s="251"/>
      <c r="G633" s="249"/>
      <c r="H633" s="232"/>
      <c r="I633" s="252"/>
      <c r="J633" s="232"/>
      <c r="K633" s="295"/>
      <c r="L633" s="235"/>
    </row>
    <row r="634" spans="2:12">
      <c r="B634" s="225"/>
      <c r="C634" s="418"/>
      <c r="D634" s="419"/>
      <c r="E634" s="241"/>
      <c r="F634" s="251"/>
      <c r="G634" s="249"/>
      <c r="H634" s="232"/>
      <c r="I634" s="252"/>
      <c r="J634" s="232"/>
      <c r="K634" s="295"/>
      <c r="L634" s="235"/>
    </row>
    <row r="635" spans="2:12">
      <c r="B635" s="225"/>
      <c r="C635" s="418"/>
      <c r="D635" s="419"/>
      <c r="E635" s="241"/>
      <c r="F635" s="251"/>
      <c r="G635" s="249"/>
      <c r="H635" s="232"/>
      <c r="I635" s="252"/>
      <c r="J635" s="232"/>
      <c r="K635" s="295"/>
      <c r="L635" s="235"/>
    </row>
    <row r="636" spans="2:12">
      <c r="B636" s="225"/>
      <c r="C636" s="418"/>
      <c r="D636" s="419"/>
      <c r="E636" s="241"/>
      <c r="F636" s="251"/>
      <c r="G636" s="249"/>
      <c r="H636" s="232"/>
      <c r="I636" s="252"/>
      <c r="J636" s="232"/>
      <c r="K636" s="295"/>
      <c r="L636" s="235"/>
    </row>
    <row r="637" spans="2:12">
      <c r="B637" s="225"/>
      <c r="C637" s="418"/>
      <c r="D637" s="419"/>
      <c r="E637" s="241"/>
      <c r="F637" s="251"/>
      <c r="G637" s="249"/>
      <c r="H637" s="232"/>
      <c r="I637" s="252"/>
      <c r="J637" s="232"/>
      <c r="K637" s="295"/>
      <c r="L637" s="235"/>
    </row>
    <row r="638" spans="2:12">
      <c r="B638" s="225"/>
      <c r="C638" s="418"/>
      <c r="D638" s="419"/>
      <c r="E638" s="241"/>
      <c r="F638" s="251"/>
      <c r="G638" s="249"/>
      <c r="H638" s="232"/>
      <c r="I638" s="252"/>
      <c r="J638" s="232"/>
      <c r="K638" s="295"/>
      <c r="L638" s="235"/>
    </row>
    <row r="639" spans="2:12">
      <c r="B639" s="225"/>
      <c r="C639" s="418"/>
      <c r="D639" s="419"/>
      <c r="E639" s="241"/>
      <c r="F639" s="251"/>
      <c r="G639" s="249"/>
      <c r="H639" s="232"/>
      <c r="I639" s="252"/>
      <c r="J639" s="232"/>
      <c r="K639" s="295"/>
      <c r="L639" s="235"/>
    </row>
    <row r="640" spans="2:12">
      <c r="B640" s="225"/>
      <c r="C640" s="418"/>
      <c r="D640" s="419"/>
      <c r="E640" s="241"/>
      <c r="F640" s="251"/>
      <c r="G640" s="249"/>
      <c r="H640" s="232"/>
      <c r="I640" s="252"/>
      <c r="J640" s="232"/>
      <c r="K640" s="295"/>
      <c r="L640" s="235"/>
    </row>
    <row r="641" spans="2:12">
      <c r="B641" s="225"/>
      <c r="C641" s="418"/>
      <c r="D641" s="419"/>
      <c r="E641" s="241"/>
      <c r="F641" s="251"/>
      <c r="G641" s="249"/>
      <c r="H641" s="232"/>
      <c r="I641" s="252"/>
      <c r="J641" s="232"/>
      <c r="K641" s="295"/>
      <c r="L641" s="235"/>
    </row>
    <row r="642" spans="2:12">
      <c r="B642" s="225"/>
      <c r="C642" s="418"/>
      <c r="D642" s="419"/>
      <c r="E642" s="241"/>
      <c r="F642" s="251"/>
      <c r="G642" s="249"/>
      <c r="H642" s="232"/>
      <c r="I642" s="252"/>
      <c r="J642" s="232"/>
      <c r="K642" s="295"/>
      <c r="L642" s="235"/>
    </row>
    <row r="643" spans="2:12">
      <c r="B643" s="225"/>
      <c r="C643" s="418"/>
      <c r="D643" s="419"/>
      <c r="E643" s="241"/>
      <c r="F643" s="251"/>
      <c r="G643" s="249"/>
      <c r="H643" s="232"/>
      <c r="I643" s="252"/>
      <c r="J643" s="232"/>
      <c r="K643" s="295"/>
      <c r="L643" s="235"/>
    </row>
    <row r="644" spans="2:12">
      <c r="B644" s="225"/>
      <c r="C644" s="418"/>
      <c r="D644" s="419"/>
      <c r="E644" s="241"/>
      <c r="F644" s="251"/>
      <c r="G644" s="249"/>
      <c r="H644" s="232"/>
      <c r="I644" s="252"/>
      <c r="J644" s="232"/>
      <c r="K644" s="295"/>
      <c r="L644" s="235"/>
    </row>
    <row r="645" spans="2:12">
      <c r="B645" s="225"/>
      <c r="C645" s="418"/>
      <c r="D645" s="419"/>
      <c r="E645" s="241"/>
      <c r="F645" s="251"/>
      <c r="G645" s="249"/>
      <c r="H645" s="232"/>
      <c r="I645" s="252"/>
      <c r="J645" s="232"/>
      <c r="K645" s="295"/>
      <c r="L645" s="235"/>
    </row>
    <row r="646" spans="2:12">
      <c r="B646" s="225"/>
      <c r="C646" s="418"/>
      <c r="D646" s="419"/>
      <c r="E646" s="241"/>
      <c r="F646" s="251"/>
      <c r="G646" s="249"/>
      <c r="H646" s="232"/>
      <c r="I646" s="252"/>
      <c r="J646" s="232"/>
      <c r="K646" s="295"/>
      <c r="L646" s="235"/>
    </row>
    <row r="647" spans="2:12">
      <c r="B647" s="225"/>
      <c r="C647" s="418"/>
      <c r="D647" s="419"/>
      <c r="E647" s="241"/>
      <c r="F647" s="251"/>
      <c r="G647" s="249"/>
      <c r="H647" s="232"/>
      <c r="I647" s="252"/>
      <c r="J647" s="232"/>
      <c r="K647" s="295"/>
      <c r="L647" s="235"/>
    </row>
    <row r="648" spans="2:12">
      <c r="B648" s="225"/>
      <c r="C648" s="418"/>
      <c r="D648" s="419"/>
      <c r="E648" s="241"/>
      <c r="F648" s="251"/>
      <c r="G648" s="249"/>
      <c r="H648" s="232"/>
      <c r="I648" s="252"/>
      <c r="J648" s="232"/>
      <c r="K648" s="295"/>
      <c r="L648" s="235"/>
    </row>
    <row r="649" spans="2:12">
      <c r="B649" s="225"/>
      <c r="C649" s="418"/>
      <c r="D649" s="419"/>
      <c r="E649" s="241"/>
      <c r="F649" s="251"/>
      <c r="G649" s="249"/>
      <c r="H649" s="232"/>
      <c r="I649" s="252"/>
      <c r="J649" s="232"/>
      <c r="K649" s="295"/>
      <c r="L649" s="235"/>
    </row>
    <row r="650" spans="2:12">
      <c r="B650" s="225"/>
      <c r="C650" s="418"/>
      <c r="D650" s="419"/>
      <c r="E650" s="241"/>
      <c r="F650" s="251"/>
      <c r="G650" s="249"/>
      <c r="H650" s="232"/>
      <c r="I650" s="252"/>
      <c r="J650" s="232"/>
      <c r="K650" s="295"/>
      <c r="L650" s="235"/>
    </row>
    <row r="651" spans="2:12">
      <c r="B651" s="225"/>
      <c r="C651" s="418"/>
      <c r="D651" s="419"/>
      <c r="E651" s="241"/>
      <c r="F651" s="251"/>
      <c r="G651" s="249"/>
      <c r="H651" s="232"/>
      <c r="I651" s="252"/>
      <c r="J651" s="232"/>
      <c r="K651" s="295"/>
      <c r="L651" s="235"/>
    </row>
    <row r="652" spans="2:12">
      <c r="B652" s="225"/>
      <c r="C652" s="418"/>
      <c r="D652" s="419"/>
      <c r="E652" s="241"/>
      <c r="F652" s="251"/>
      <c r="G652" s="249"/>
      <c r="H652" s="232"/>
      <c r="I652" s="252"/>
      <c r="J652" s="232"/>
      <c r="K652" s="295"/>
      <c r="L652" s="235"/>
    </row>
    <row r="653" spans="2:12">
      <c r="B653" s="225"/>
      <c r="C653" s="418"/>
      <c r="D653" s="419"/>
      <c r="E653" s="241"/>
      <c r="F653" s="251"/>
      <c r="G653" s="249"/>
      <c r="H653" s="232"/>
      <c r="I653" s="252"/>
      <c r="J653" s="232"/>
      <c r="K653" s="295"/>
      <c r="L653" s="235"/>
    </row>
    <row r="654" spans="2:12">
      <c r="B654" s="225"/>
      <c r="C654" s="418"/>
      <c r="D654" s="419"/>
      <c r="E654" s="241"/>
      <c r="F654" s="251"/>
      <c r="G654" s="249"/>
      <c r="H654" s="232"/>
      <c r="I654" s="252"/>
      <c r="J654" s="232"/>
      <c r="K654" s="295"/>
      <c r="L654" s="235"/>
    </row>
    <row r="655" spans="2:12">
      <c r="B655" s="225"/>
      <c r="C655" s="418"/>
      <c r="D655" s="419"/>
      <c r="E655" s="241"/>
      <c r="F655" s="251"/>
      <c r="G655" s="249"/>
      <c r="H655" s="232"/>
      <c r="I655" s="252"/>
      <c r="J655" s="232"/>
      <c r="K655" s="295"/>
      <c r="L655" s="235"/>
    </row>
    <row r="656" spans="2:12">
      <c r="B656" s="225"/>
      <c r="C656" s="418"/>
      <c r="D656" s="419"/>
      <c r="E656" s="241"/>
      <c r="F656" s="251"/>
      <c r="G656" s="249"/>
      <c r="H656" s="232"/>
      <c r="I656" s="252"/>
      <c r="J656" s="232"/>
      <c r="K656" s="295"/>
      <c r="L656" s="235"/>
    </row>
    <row r="657" spans="2:12">
      <c r="B657" s="225"/>
      <c r="C657" s="418"/>
      <c r="D657" s="419"/>
      <c r="E657" s="241"/>
      <c r="F657" s="251"/>
      <c r="G657" s="249"/>
      <c r="H657" s="232"/>
      <c r="I657" s="252"/>
      <c r="J657" s="232"/>
      <c r="K657" s="295"/>
      <c r="L657" s="235"/>
    </row>
    <row r="658" spans="2:12">
      <c r="B658" s="225"/>
      <c r="C658" s="418"/>
      <c r="D658" s="419"/>
      <c r="E658" s="241"/>
      <c r="F658" s="251"/>
      <c r="G658" s="249"/>
      <c r="H658" s="232"/>
      <c r="I658" s="252"/>
      <c r="J658" s="232"/>
      <c r="K658" s="295"/>
      <c r="L658" s="235"/>
    </row>
    <row r="659" spans="2:12">
      <c r="B659" s="225"/>
      <c r="C659" s="418"/>
      <c r="D659" s="419"/>
      <c r="E659" s="241"/>
      <c r="F659" s="251"/>
      <c r="G659" s="249"/>
      <c r="H659" s="232"/>
      <c r="I659" s="252"/>
      <c r="J659" s="232"/>
      <c r="K659" s="295"/>
      <c r="L659" s="235"/>
    </row>
    <row r="660" spans="2:12">
      <c r="B660" s="225"/>
      <c r="C660" s="418"/>
      <c r="D660" s="419"/>
      <c r="E660" s="241"/>
      <c r="F660" s="251"/>
      <c r="G660" s="249"/>
      <c r="H660" s="232"/>
      <c r="I660" s="252"/>
      <c r="J660" s="232"/>
      <c r="K660" s="295"/>
      <c r="L660" s="235"/>
    </row>
    <row r="661" spans="2:12">
      <c r="B661" s="225"/>
      <c r="C661" s="418"/>
      <c r="D661" s="419"/>
      <c r="E661" s="241"/>
      <c r="F661" s="251"/>
      <c r="G661" s="249"/>
      <c r="H661" s="232"/>
      <c r="I661" s="252"/>
      <c r="J661" s="232"/>
      <c r="K661" s="295"/>
      <c r="L661" s="235"/>
    </row>
    <row r="662" spans="2:12">
      <c r="B662" s="225"/>
      <c r="C662" s="418"/>
      <c r="D662" s="419"/>
      <c r="E662" s="241"/>
      <c r="F662" s="251"/>
      <c r="G662" s="249"/>
      <c r="H662" s="232"/>
      <c r="I662" s="252"/>
      <c r="J662" s="232"/>
      <c r="K662" s="295"/>
      <c r="L662" s="235"/>
    </row>
    <row r="663" spans="2:12">
      <c r="B663" s="225"/>
      <c r="C663" s="418"/>
      <c r="D663" s="419"/>
      <c r="E663" s="241"/>
      <c r="F663" s="251"/>
      <c r="G663" s="249"/>
      <c r="H663" s="232"/>
      <c r="I663" s="252"/>
      <c r="J663" s="232"/>
      <c r="K663" s="295"/>
      <c r="L663" s="235"/>
    </row>
    <row r="664" spans="2:12">
      <c r="B664" s="225"/>
      <c r="C664" s="418"/>
      <c r="D664" s="419"/>
      <c r="E664" s="241"/>
      <c r="F664" s="251"/>
      <c r="G664" s="249"/>
      <c r="H664" s="232"/>
      <c r="I664" s="252"/>
      <c r="J664" s="232"/>
      <c r="K664" s="295"/>
      <c r="L664" s="235"/>
    </row>
    <row r="665" spans="2:12">
      <c r="B665" s="225"/>
      <c r="C665" s="418"/>
      <c r="D665" s="419"/>
      <c r="E665" s="241"/>
      <c r="F665" s="251"/>
      <c r="G665" s="249"/>
      <c r="H665" s="232"/>
      <c r="I665" s="252"/>
      <c r="J665" s="232"/>
      <c r="K665" s="295"/>
      <c r="L665" s="235"/>
    </row>
    <row r="666" spans="2:12">
      <c r="B666" s="225"/>
      <c r="C666" s="418"/>
      <c r="D666" s="419"/>
      <c r="E666" s="241"/>
      <c r="F666" s="251"/>
      <c r="G666" s="249"/>
      <c r="H666" s="232"/>
      <c r="I666" s="252"/>
      <c r="J666" s="232"/>
      <c r="K666" s="295"/>
      <c r="L666" s="235"/>
    </row>
    <row r="667" spans="2:12">
      <c r="B667" s="225"/>
      <c r="C667" s="418"/>
      <c r="D667" s="419"/>
      <c r="E667" s="241"/>
      <c r="F667" s="251"/>
      <c r="G667" s="249"/>
      <c r="H667" s="232"/>
      <c r="I667" s="252"/>
      <c r="J667" s="232"/>
      <c r="K667" s="295"/>
      <c r="L667" s="235"/>
    </row>
    <row r="668" spans="2:12">
      <c r="B668" s="225"/>
      <c r="C668" s="418"/>
      <c r="D668" s="419"/>
      <c r="E668" s="241"/>
      <c r="F668" s="251"/>
      <c r="G668" s="249"/>
      <c r="H668" s="232"/>
      <c r="I668" s="252"/>
      <c r="J668" s="232"/>
      <c r="K668" s="295"/>
      <c r="L668" s="235"/>
    </row>
    <row r="669" spans="2:12">
      <c r="B669" s="225"/>
      <c r="C669" s="418"/>
      <c r="D669" s="419"/>
      <c r="E669" s="241"/>
      <c r="F669" s="251"/>
      <c r="G669" s="249"/>
      <c r="H669" s="232"/>
      <c r="I669" s="252"/>
      <c r="J669" s="232"/>
      <c r="K669" s="295"/>
      <c r="L669" s="235"/>
    </row>
    <row r="670" spans="2:12">
      <c r="B670" s="225"/>
      <c r="C670" s="418"/>
      <c r="D670" s="419"/>
      <c r="E670" s="241"/>
      <c r="F670" s="251"/>
      <c r="G670" s="249"/>
      <c r="H670" s="232"/>
      <c r="I670" s="252"/>
      <c r="J670" s="232"/>
      <c r="K670" s="295"/>
      <c r="L670" s="235"/>
    </row>
    <row r="671" spans="2:12">
      <c r="B671" s="225"/>
      <c r="C671" s="418"/>
      <c r="D671" s="419"/>
      <c r="E671" s="241"/>
      <c r="F671" s="251"/>
      <c r="G671" s="249"/>
      <c r="H671" s="232"/>
      <c r="I671" s="252"/>
      <c r="J671" s="232"/>
      <c r="K671" s="295"/>
      <c r="L671" s="235"/>
    </row>
    <row r="672" spans="2:12">
      <c r="B672" s="225"/>
      <c r="C672" s="418"/>
      <c r="D672" s="419"/>
      <c r="E672" s="241"/>
      <c r="F672" s="251"/>
      <c r="G672" s="249"/>
      <c r="H672" s="232"/>
      <c r="I672" s="252"/>
      <c r="J672" s="232"/>
      <c r="K672" s="295"/>
      <c r="L672" s="235"/>
    </row>
    <row r="673" spans="2:12">
      <c r="B673" s="225"/>
      <c r="C673" s="418"/>
      <c r="D673" s="419"/>
      <c r="E673" s="241"/>
      <c r="F673" s="251"/>
      <c r="G673" s="249"/>
      <c r="H673" s="232"/>
      <c r="I673" s="252"/>
      <c r="J673" s="232"/>
      <c r="K673" s="295"/>
      <c r="L673" s="235"/>
    </row>
    <row r="674" spans="2:12">
      <c r="B674" s="225"/>
      <c r="C674" s="418"/>
      <c r="D674" s="419"/>
      <c r="E674" s="241"/>
      <c r="F674" s="251"/>
      <c r="G674" s="249"/>
      <c r="H674" s="232"/>
      <c r="I674" s="252"/>
      <c r="J674" s="232"/>
      <c r="K674" s="295"/>
      <c r="L674" s="235"/>
    </row>
    <row r="675" spans="2:12">
      <c r="B675" s="225"/>
      <c r="C675" s="418"/>
      <c r="D675" s="419"/>
      <c r="E675" s="241"/>
      <c r="F675" s="251"/>
      <c r="G675" s="249"/>
      <c r="H675" s="232"/>
      <c r="I675" s="252"/>
      <c r="J675" s="232"/>
      <c r="K675" s="295"/>
      <c r="L675" s="235"/>
    </row>
    <row r="676" spans="2:12">
      <c r="B676" s="225"/>
      <c r="C676" s="418"/>
      <c r="D676" s="419"/>
      <c r="E676" s="241"/>
      <c r="F676" s="251"/>
      <c r="G676" s="249"/>
      <c r="H676" s="232"/>
      <c r="I676" s="252"/>
      <c r="J676" s="232"/>
      <c r="K676" s="295"/>
      <c r="L676" s="235"/>
    </row>
    <row r="677" spans="2:12">
      <c r="B677" s="225"/>
      <c r="C677" s="418"/>
      <c r="D677" s="419"/>
      <c r="E677" s="241"/>
      <c r="F677" s="251"/>
      <c r="G677" s="249"/>
      <c r="H677" s="232"/>
      <c r="I677" s="252"/>
      <c r="J677" s="232"/>
      <c r="K677" s="295"/>
      <c r="L677" s="235"/>
    </row>
    <row r="678" spans="2:12">
      <c r="B678" s="225"/>
      <c r="C678" s="418"/>
      <c r="D678" s="419"/>
      <c r="E678" s="241"/>
      <c r="F678" s="251"/>
      <c r="G678" s="249"/>
      <c r="H678" s="232"/>
      <c r="I678" s="252"/>
      <c r="J678" s="232"/>
      <c r="K678" s="295"/>
      <c r="L678" s="235"/>
    </row>
    <row r="679" spans="2:12">
      <c r="B679" s="225"/>
      <c r="C679" s="418"/>
      <c r="D679" s="419"/>
      <c r="E679" s="241"/>
      <c r="F679" s="251"/>
      <c r="G679" s="249"/>
      <c r="H679" s="232"/>
      <c r="I679" s="252"/>
      <c r="J679" s="232"/>
      <c r="K679" s="295"/>
      <c r="L679" s="235"/>
    </row>
    <row r="680" spans="2:12">
      <c r="B680" s="225"/>
      <c r="C680" s="418"/>
      <c r="D680" s="419"/>
      <c r="E680" s="241"/>
      <c r="F680" s="251"/>
      <c r="G680" s="249"/>
      <c r="H680" s="232"/>
      <c r="I680" s="252"/>
      <c r="J680" s="232"/>
      <c r="K680" s="295"/>
      <c r="L680" s="235"/>
    </row>
    <row r="681" spans="2:12">
      <c r="B681" s="225"/>
      <c r="C681" s="418"/>
      <c r="D681" s="419"/>
      <c r="E681" s="241"/>
      <c r="F681" s="251"/>
      <c r="G681" s="249"/>
      <c r="H681" s="232"/>
      <c r="I681" s="252"/>
      <c r="J681" s="232"/>
      <c r="K681" s="295"/>
      <c r="L681" s="235"/>
    </row>
    <row r="682" spans="2:12">
      <c r="B682" s="225"/>
      <c r="C682" s="418"/>
      <c r="D682" s="419"/>
      <c r="E682" s="241"/>
      <c r="F682" s="251"/>
      <c r="G682" s="249"/>
      <c r="H682" s="232"/>
      <c r="I682" s="252"/>
      <c r="J682" s="232"/>
      <c r="K682" s="295"/>
      <c r="L682" s="235"/>
    </row>
    <row r="683" spans="2:12">
      <c r="B683" s="225"/>
      <c r="C683" s="418"/>
      <c r="D683" s="419"/>
      <c r="E683" s="241"/>
      <c r="F683" s="251"/>
      <c r="G683" s="249"/>
      <c r="H683" s="232"/>
      <c r="I683" s="252"/>
      <c r="J683" s="232"/>
      <c r="K683" s="295"/>
      <c r="L683" s="235"/>
    </row>
    <row r="684" spans="2:12">
      <c r="B684" s="225"/>
      <c r="C684" s="418"/>
      <c r="D684" s="419"/>
      <c r="E684" s="241"/>
      <c r="F684" s="251"/>
      <c r="G684" s="249"/>
      <c r="H684" s="232"/>
      <c r="I684" s="252"/>
      <c r="J684" s="232"/>
      <c r="K684" s="295"/>
      <c r="L684" s="235"/>
    </row>
    <row r="685" spans="2:12">
      <c r="B685" s="225"/>
      <c r="C685" s="418"/>
      <c r="D685" s="419"/>
      <c r="E685" s="241"/>
      <c r="F685" s="251"/>
      <c r="G685" s="249"/>
      <c r="H685" s="232"/>
      <c r="I685" s="252"/>
      <c r="J685" s="232"/>
      <c r="K685" s="295"/>
      <c r="L685" s="235"/>
    </row>
    <row r="686" spans="2:12">
      <c r="B686" s="225"/>
      <c r="C686" s="418"/>
      <c r="D686" s="419"/>
      <c r="E686" s="241"/>
      <c r="F686" s="251"/>
      <c r="G686" s="249"/>
      <c r="H686" s="232"/>
      <c r="I686" s="252"/>
      <c r="J686" s="232"/>
      <c r="K686" s="295"/>
      <c r="L686" s="235"/>
    </row>
    <row r="687" spans="2:12">
      <c r="B687" s="225"/>
      <c r="C687" s="418"/>
      <c r="D687" s="419"/>
      <c r="E687" s="241"/>
      <c r="F687" s="251"/>
      <c r="G687" s="249"/>
      <c r="H687" s="232"/>
      <c r="I687" s="252"/>
      <c r="J687" s="232"/>
      <c r="K687" s="295"/>
      <c r="L687" s="235"/>
    </row>
    <row r="688" spans="2:12">
      <c r="B688" s="225"/>
      <c r="C688" s="418"/>
      <c r="D688" s="419"/>
      <c r="E688" s="241"/>
      <c r="F688" s="251"/>
      <c r="G688" s="249"/>
      <c r="H688" s="232"/>
      <c r="I688" s="252"/>
      <c r="J688" s="232"/>
      <c r="K688" s="295"/>
      <c r="L688" s="235"/>
    </row>
    <row r="689" spans="2:12">
      <c r="B689" s="225"/>
      <c r="C689" s="418"/>
      <c r="D689" s="419"/>
      <c r="E689" s="241"/>
      <c r="F689" s="251"/>
      <c r="G689" s="249"/>
      <c r="H689" s="232"/>
      <c r="I689" s="252"/>
      <c r="J689" s="232"/>
      <c r="K689" s="295"/>
      <c r="L689" s="235"/>
    </row>
    <row r="690" spans="2:12">
      <c r="B690" s="225"/>
      <c r="C690" s="418"/>
      <c r="D690" s="419"/>
      <c r="E690" s="241"/>
      <c r="F690" s="251"/>
      <c r="G690" s="249"/>
      <c r="H690" s="232"/>
      <c r="I690" s="252"/>
      <c r="J690" s="232"/>
      <c r="K690" s="295"/>
      <c r="L690" s="235"/>
    </row>
    <row r="691" spans="2:12">
      <c r="B691" s="225"/>
      <c r="C691" s="418"/>
      <c r="D691" s="419"/>
      <c r="E691" s="241"/>
      <c r="F691" s="251"/>
      <c r="G691" s="249"/>
      <c r="H691" s="232"/>
      <c r="I691" s="252"/>
      <c r="J691" s="232"/>
      <c r="K691" s="295"/>
      <c r="L691" s="235"/>
    </row>
    <row r="692" spans="2:12">
      <c r="B692" s="225"/>
      <c r="C692" s="418"/>
      <c r="D692" s="419"/>
      <c r="E692" s="241"/>
      <c r="F692" s="251"/>
      <c r="G692" s="249"/>
      <c r="H692" s="232"/>
      <c r="I692" s="252"/>
      <c r="J692" s="232"/>
      <c r="K692" s="295"/>
      <c r="L692" s="235"/>
    </row>
    <row r="693" spans="2:12">
      <c r="B693" s="225"/>
      <c r="C693" s="418"/>
      <c r="D693" s="419"/>
      <c r="E693" s="241"/>
      <c r="F693" s="251"/>
      <c r="G693" s="249"/>
      <c r="H693" s="232"/>
      <c r="I693" s="252"/>
      <c r="J693" s="232"/>
      <c r="K693" s="295"/>
      <c r="L693" s="235"/>
    </row>
    <row r="694" spans="2:12">
      <c r="B694" s="225"/>
      <c r="C694" s="418"/>
      <c r="D694" s="419"/>
      <c r="E694" s="241"/>
      <c r="F694" s="251"/>
      <c r="G694" s="249"/>
      <c r="H694" s="232"/>
      <c r="I694" s="252"/>
      <c r="J694" s="232"/>
      <c r="K694" s="295"/>
      <c r="L694" s="235"/>
    </row>
    <row r="695" spans="2:12">
      <c r="B695" s="225"/>
      <c r="C695" s="418"/>
      <c r="D695" s="419"/>
      <c r="E695" s="241"/>
      <c r="F695" s="251"/>
      <c r="G695" s="249"/>
      <c r="H695" s="232"/>
      <c r="I695" s="252"/>
      <c r="J695" s="232"/>
      <c r="K695" s="295"/>
      <c r="L695" s="235"/>
    </row>
    <row r="696" spans="2:12">
      <c r="B696" s="225"/>
      <c r="C696" s="418"/>
      <c r="D696" s="419"/>
      <c r="E696" s="241"/>
      <c r="F696" s="251"/>
      <c r="G696" s="249"/>
      <c r="H696" s="232"/>
      <c r="I696" s="252"/>
      <c r="J696" s="232"/>
      <c r="K696" s="295"/>
      <c r="L696" s="235"/>
    </row>
    <row r="697" spans="2:12">
      <c r="B697" s="225"/>
      <c r="C697" s="418"/>
      <c r="D697" s="419"/>
      <c r="E697" s="241"/>
      <c r="F697" s="251"/>
      <c r="G697" s="249"/>
      <c r="H697" s="232"/>
      <c r="I697" s="252"/>
      <c r="J697" s="232"/>
      <c r="K697" s="295"/>
      <c r="L697" s="235"/>
    </row>
    <row r="698" spans="2:12">
      <c r="B698" s="225"/>
      <c r="C698" s="418"/>
      <c r="D698" s="419"/>
      <c r="E698" s="241"/>
      <c r="F698" s="251"/>
      <c r="G698" s="249"/>
      <c r="H698" s="232"/>
      <c r="I698" s="252"/>
      <c r="J698" s="232"/>
      <c r="K698" s="295"/>
      <c r="L698" s="235"/>
    </row>
    <row r="699" spans="2:12">
      <c r="B699" s="225"/>
      <c r="C699" s="418"/>
      <c r="D699" s="419"/>
      <c r="E699" s="241"/>
      <c r="F699" s="251"/>
      <c r="G699" s="249"/>
      <c r="H699" s="232"/>
      <c r="I699" s="252"/>
      <c r="J699" s="232"/>
      <c r="K699" s="295"/>
      <c r="L699" s="235"/>
    </row>
    <row r="700" spans="2:12">
      <c r="B700" s="225"/>
      <c r="C700" s="418"/>
      <c r="D700" s="419"/>
      <c r="E700" s="241"/>
      <c r="F700" s="251"/>
      <c r="G700" s="249"/>
      <c r="H700" s="232"/>
      <c r="I700" s="252"/>
      <c r="J700" s="232"/>
      <c r="K700" s="295"/>
      <c r="L700" s="235"/>
    </row>
    <row r="701" spans="2:12">
      <c r="B701" s="225"/>
      <c r="C701" s="418"/>
      <c r="D701" s="419"/>
      <c r="E701" s="241"/>
      <c r="F701" s="251"/>
      <c r="G701" s="249"/>
      <c r="H701" s="232"/>
      <c r="I701" s="252"/>
      <c r="J701" s="232"/>
      <c r="K701" s="295"/>
      <c r="L701" s="235"/>
    </row>
    <row r="702" spans="2:12">
      <c r="B702" s="225"/>
      <c r="C702" s="418"/>
      <c r="D702" s="419"/>
      <c r="E702" s="241"/>
      <c r="F702" s="251"/>
      <c r="G702" s="249"/>
      <c r="H702" s="232"/>
      <c r="I702" s="252"/>
      <c r="J702" s="232"/>
      <c r="K702" s="295"/>
      <c r="L702" s="235"/>
    </row>
    <row r="703" spans="2:12">
      <c r="B703" s="225"/>
      <c r="C703" s="418"/>
      <c r="D703" s="419"/>
      <c r="E703" s="241"/>
      <c r="F703" s="251"/>
      <c r="G703" s="249"/>
      <c r="H703" s="232"/>
      <c r="I703" s="252"/>
      <c r="J703" s="232"/>
      <c r="K703" s="295"/>
      <c r="L703" s="235"/>
    </row>
    <row r="704" spans="2:12">
      <c r="B704" s="225"/>
      <c r="C704" s="418"/>
      <c r="D704" s="419"/>
      <c r="E704" s="241"/>
      <c r="F704" s="251"/>
      <c r="G704" s="249"/>
      <c r="H704" s="232"/>
      <c r="I704" s="252"/>
      <c r="J704" s="232"/>
      <c r="K704" s="295"/>
      <c r="L704" s="235"/>
    </row>
    <row r="705" spans="2:12">
      <c r="B705" s="225"/>
      <c r="C705" s="418"/>
      <c r="D705" s="419"/>
      <c r="E705" s="241"/>
      <c r="F705" s="251"/>
      <c r="G705" s="249"/>
      <c r="H705" s="232"/>
      <c r="I705" s="252"/>
      <c r="J705" s="232"/>
      <c r="K705" s="295"/>
      <c r="L705" s="235"/>
    </row>
    <row r="706" spans="2:12">
      <c r="B706" s="225"/>
      <c r="C706" s="418"/>
      <c r="D706" s="419"/>
      <c r="E706" s="241"/>
      <c r="F706" s="251"/>
      <c r="G706" s="249"/>
      <c r="H706" s="232"/>
      <c r="I706" s="252"/>
      <c r="J706" s="232"/>
      <c r="K706" s="295"/>
      <c r="L706" s="235"/>
    </row>
    <row r="707" spans="2:12">
      <c r="B707" s="225"/>
      <c r="C707" s="418"/>
      <c r="D707" s="419"/>
      <c r="E707" s="241"/>
      <c r="F707" s="251"/>
      <c r="G707" s="249"/>
      <c r="H707" s="232"/>
      <c r="I707" s="252"/>
      <c r="J707" s="232"/>
      <c r="K707" s="295"/>
      <c r="L707" s="235"/>
    </row>
    <row r="708" spans="2:12">
      <c r="B708" s="225"/>
      <c r="C708" s="418"/>
      <c r="D708" s="419"/>
      <c r="E708" s="241"/>
      <c r="F708" s="251"/>
      <c r="G708" s="249"/>
      <c r="H708" s="232"/>
      <c r="I708" s="252"/>
      <c r="J708" s="232"/>
      <c r="K708" s="295"/>
      <c r="L708" s="235"/>
    </row>
    <row r="709" spans="2:12">
      <c r="B709" s="225"/>
      <c r="C709" s="418"/>
      <c r="D709" s="419"/>
      <c r="E709" s="241"/>
      <c r="F709" s="251"/>
      <c r="G709" s="249"/>
      <c r="H709" s="232"/>
      <c r="I709" s="252"/>
      <c r="J709" s="232"/>
      <c r="K709" s="295"/>
      <c r="L709" s="235"/>
    </row>
    <row r="710" spans="2:12">
      <c r="B710" s="225"/>
      <c r="C710" s="418"/>
      <c r="D710" s="419"/>
      <c r="E710" s="241"/>
      <c r="F710" s="251"/>
      <c r="G710" s="249"/>
      <c r="H710" s="232"/>
      <c r="I710" s="252"/>
      <c r="J710" s="232"/>
      <c r="K710" s="295"/>
      <c r="L710" s="235"/>
    </row>
    <row r="711" spans="2:12">
      <c r="B711" s="225"/>
      <c r="C711" s="418"/>
      <c r="D711" s="419"/>
      <c r="E711" s="241"/>
      <c r="F711" s="251"/>
      <c r="G711" s="249"/>
      <c r="H711" s="232"/>
      <c r="I711" s="252"/>
      <c r="J711" s="232"/>
      <c r="K711" s="295"/>
      <c r="L711" s="235"/>
    </row>
    <row r="712" spans="2:12">
      <c r="B712" s="225"/>
      <c r="C712" s="418"/>
      <c r="D712" s="419"/>
      <c r="E712" s="241"/>
      <c r="F712" s="251"/>
      <c r="G712" s="249"/>
      <c r="H712" s="232"/>
      <c r="I712" s="252"/>
      <c r="J712" s="232"/>
      <c r="K712" s="295"/>
      <c r="L712" s="235"/>
    </row>
    <row r="713" spans="2:12">
      <c r="B713" s="225"/>
      <c r="C713" s="418"/>
      <c r="D713" s="419"/>
      <c r="E713" s="241"/>
      <c r="F713" s="251"/>
      <c r="G713" s="249"/>
      <c r="H713" s="232"/>
      <c r="I713" s="252"/>
      <c r="J713" s="232"/>
      <c r="K713" s="295"/>
      <c r="L713" s="235"/>
    </row>
    <row r="714" spans="2:12">
      <c r="B714" s="225"/>
      <c r="C714" s="418"/>
      <c r="D714" s="419"/>
      <c r="E714" s="241"/>
      <c r="F714" s="251"/>
      <c r="G714" s="249"/>
      <c r="H714" s="232"/>
      <c r="I714" s="252"/>
      <c r="J714" s="232"/>
      <c r="K714" s="295"/>
      <c r="L714" s="235"/>
    </row>
    <row r="715" spans="2:12">
      <c r="B715" s="225"/>
      <c r="C715" s="418"/>
      <c r="D715" s="419"/>
      <c r="E715" s="241"/>
      <c r="F715" s="251"/>
      <c r="G715" s="249"/>
      <c r="H715" s="232"/>
      <c r="I715" s="252"/>
      <c r="J715" s="232"/>
      <c r="K715" s="295"/>
      <c r="L715" s="235"/>
    </row>
    <row r="716" spans="2:12">
      <c r="B716" s="225"/>
      <c r="C716" s="418"/>
      <c r="D716" s="419"/>
      <c r="E716" s="241"/>
      <c r="F716" s="251"/>
      <c r="G716" s="249"/>
      <c r="H716" s="232"/>
      <c r="I716" s="252"/>
      <c r="J716" s="232"/>
      <c r="K716" s="295"/>
      <c r="L716" s="235"/>
    </row>
    <row r="717" spans="2:12">
      <c r="B717" s="225"/>
      <c r="C717" s="418"/>
      <c r="D717" s="419"/>
      <c r="E717" s="241"/>
      <c r="F717" s="251"/>
      <c r="G717" s="249"/>
      <c r="H717" s="232"/>
      <c r="I717" s="252"/>
      <c r="J717" s="232"/>
      <c r="K717" s="295"/>
      <c r="L717" s="235"/>
    </row>
    <row r="718" spans="2:12">
      <c r="B718" s="225"/>
      <c r="C718" s="418"/>
      <c r="D718" s="419"/>
      <c r="E718" s="241"/>
      <c r="F718" s="251"/>
      <c r="G718" s="249"/>
      <c r="H718" s="232"/>
      <c r="I718" s="252"/>
      <c r="J718" s="232"/>
      <c r="K718" s="295"/>
      <c r="L718" s="235"/>
    </row>
    <row r="719" spans="2:12">
      <c r="B719" s="225"/>
      <c r="C719" s="418"/>
      <c r="D719" s="419"/>
      <c r="E719" s="241"/>
      <c r="F719" s="251"/>
      <c r="G719" s="249"/>
      <c r="H719" s="232"/>
      <c r="I719" s="252"/>
      <c r="J719" s="232"/>
      <c r="K719" s="295"/>
      <c r="L719" s="235"/>
    </row>
    <row r="720" spans="2:12">
      <c r="B720" s="225"/>
      <c r="C720" s="418"/>
      <c r="D720" s="419"/>
      <c r="E720" s="241"/>
      <c r="F720" s="251"/>
      <c r="G720" s="249"/>
      <c r="H720" s="232"/>
      <c r="I720" s="252"/>
      <c r="J720" s="232"/>
      <c r="K720" s="295"/>
      <c r="L720" s="235"/>
    </row>
    <row r="721" spans="2:12">
      <c r="B721" s="225"/>
      <c r="C721" s="418"/>
      <c r="D721" s="419"/>
      <c r="E721" s="241"/>
      <c r="F721" s="251"/>
      <c r="G721" s="249"/>
      <c r="H721" s="232"/>
      <c r="I721" s="252"/>
      <c r="J721" s="232"/>
      <c r="K721" s="295"/>
      <c r="L721" s="235"/>
    </row>
    <row r="722" spans="2:12">
      <c r="B722" s="225"/>
      <c r="C722" s="418"/>
      <c r="D722" s="419"/>
      <c r="E722" s="241"/>
      <c r="F722" s="251"/>
      <c r="G722" s="249"/>
      <c r="H722" s="232"/>
      <c r="I722" s="252"/>
      <c r="J722" s="232"/>
      <c r="K722" s="295"/>
      <c r="L722" s="235"/>
    </row>
    <row r="723" spans="2:12">
      <c r="B723" s="225"/>
      <c r="C723" s="418"/>
      <c r="D723" s="419"/>
      <c r="E723" s="241"/>
      <c r="F723" s="251"/>
      <c r="G723" s="249"/>
      <c r="H723" s="232"/>
      <c r="I723" s="252"/>
      <c r="J723" s="232"/>
      <c r="K723" s="295"/>
      <c r="L723" s="235"/>
    </row>
    <row r="724" spans="2:12">
      <c r="B724" s="225"/>
      <c r="C724" s="418"/>
      <c r="D724" s="419"/>
      <c r="E724" s="241"/>
      <c r="F724" s="251"/>
      <c r="G724" s="249"/>
      <c r="H724" s="232"/>
      <c r="I724" s="252"/>
      <c r="J724" s="232"/>
      <c r="K724" s="295"/>
      <c r="L724" s="235"/>
    </row>
    <row r="725" spans="2:12">
      <c r="B725" s="225"/>
      <c r="C725" s="418"/>
      <c r="D725" s="419"/>
      <c r="E725" s="241"/>
      <c r="F725" s="251"/>
      <c r="G725" s="249"/>
      <c r="H725" s="232"/>
      <c r="I725" s="252"/>
      <c r="J725" s="232"/>
      <c r="K725" s="295"/>
      <c r="L725" s="235"/>
    </row>
    <row r="726" spans="2:12">
      <c r="B726" s="225"/>
      <c r="C726" s="418"/>
      <c r="D726" s="419"/>
      <c r="E726" s="241"/>
      <c r="F726" s="251"/>
      <c r="G726" s="249"/>
      <c r="H726" s="232"/>
      <c r="I726" s="252"/>
      <c r="J726" s="232"/>
      <c r="K726" s="295"/>
      <c r="L726" s="235"/>
    </row>
    <row r="727" spans="2:12">
      <c r="B727" s="225"/>
      <c r="C727" s="418"/>
      <c r="D727" s="419"/>
      <c r="E727" s="241"/>
      <c r="F727" s="251"/>
      <c r="G727" s="249"/>
      <c r="H727" s="232"/>
      <c r="I727" s="252"/>
      <c r="J727" s="232"/>
      <c r="K727" s="295"/>
      <c r="L727" s="235"/>
    </row>
    <row r="728" spans="2:12">
      <c r="B728" s="225"/>
      <c r="C728" s="418"/>
      <c r="D728" s="419"/>
      <c r="E728" s="241"/>
      <c r="F728" s="251"/>
      <c r="G728" s="249"/>
      <c r="H728" s="232"/>
      <c r="I728" s="252"/>
      <c r="J728" s="232"/>
      <c r="K728" s="295"/>
      <c r="L728" s="235"/>
    </row>
    <row r="729" spans="2:12">
      <c r="B729" s="225"/>
      <c r="C729" s="418"/>
      <c r="D729" s="419"/>
      <c r="E729" s="241"/>
      <c r="F729" s="251"/>
      <c r="G729" s="249"/>
      <c r="H729" s="232"/>
      <c r="I729" s="252"/>
      <c r="J729" s="232"/>
      <c r="K729" s="295"/>
      <c r="L729" s="235"/>
    </row>
    <row r="730" spans="2:12">
      <c r="B730" s="225"/>
      <c r="C730" s="418"/>
      <c r="D730" s="419"/>
      <c r="E730" s="241"/>
      <c r="F730" s="251"/>
      <c r="G730" s="249"/>
      <c r="H730" s="232"/>
      <c r="I730" s="252"/>
      <c r="J730" s="232"/>
      <c r="K730" s="295"/>
      <c r="L730" s="235"/>
    </row>
    <row r="731" spans="2:12">
      <c r="B731" s="225"/>
      <c r="C731" s="418"/>
      <c r="D731" s="419"/>
      <c r="E731" s="241"/>
      <c r="F731" s="251"/>
      <c r="G731" s="249"/>
      <c r="H731" s="232"/>
      <c r="I731" s="252"/>
      <c r="J731" s="232"/>
      <c r="K731" s="295"/>
      <c r="L731" s="235"/>
    </row>
    <row r="732" spans="2:12">
      <c r="B732" s="225"/>
      <c r="C732" s="418"/>
      <c r="D732" s="419"/>
      <c r="E732" s="241"/>
      <c r="F732" s="251"/>
      <c r="G732" s="249"/>
      <c r="H732" s="232"/>
      <c r="I732" s="252"/>
      <c r="J732" s="232"/>
      <c r="K732" s="295"/>
      <c r="L732" s="235"/>
    </row>
    <row r="733" spans="2:12">
      <c r="B733" s="225"/>
      <c r="C733" s="418"/>
      <c r="D733" s="419"/>
      <c r="E733" s="241"/>
      <c r="F733" s="251"/>
      <c r="G733" s="249"/>
      <c r="H733" s="232"/>
      <c r="I733" s="252"/>
      <c r="J733" s="232"/>
      <c r="K733" s="295"/>
      <c r="L733" s="235"/>
    </row>
    <row r="734" spans="2:12">
      <c r="B734" s="225"/>
      <c r="C734" s="418"/>
      <c r="D734" s="419"/>
      <c r="E734" s="241"/>
      <c r="F734" s="251"/>
      <c r="G734" s="249"/>
      <c r="H734" s="232"/>
      <c r="I734" s="252"/>
      <c r="J734" s="232"/>
      <c r="K734" s="295"/>
      <c r="L734" s="235"/>
    </row>
    <row r="735" spans="2:12">
      <c r="B735" s="225"/>
      <c r="C735" s="418"/>
      <c r="D735" s="419"/>
      <c r="E735" s="241"/>
      <c r="F735" s="251"/>
      <c r="G735" s="249"/>
      <c r="H735" s="232"/>
      <c r="I735" s="252"/>
      <c r="J735" s="232"/>
      <c r="K735" s="295"/>
      <c r="L735" s="235"/>
    </row>
    <row r="736" spans="2:12">
      <c r="B736" s="225"/>
      <c r="C736" s="418"/>
      <c r="D736" s="419"/>
      <c r="E736" s="241"/>
      <c r="F736" s="251"/>
      <c r="G736" s="249"/>
      <c r="H736" s="232"/>
      <c r="I736" s="252"/>
      <c r="J736" s="232"/>
      <c r="K736" s="295"/>
      <c r="L736" s="235"/>
    </row>
    <row r="737" spans="2:12">
      <c r="B737" s="225"/>
      <c r="C737" s="418"/>
      <c r="D737" s="419"/>
      <c r="E737" s="241"/>
      <c r="F737" s="251"/>
      <c r="G737" s="249"/>
      <c r="H737" s="232"/>
      <c r="I737" s="252"/>
      <c r="J737" s="232"/>
      <c r="K737" s="295"/>
      <c r="L737" s="235"/>
    </row>
    <row r="738" spans="2:12">
      <c r="B738" s="225"/>
      <c r="C738" s="418"/>
      <c r="D738" s="419"/>
      <c r="E738" s="241"/>
      <c r="F738" s="251"/>
      <c r="G738" s="249"/>
      <c r="H738" s="232"/>
      <c r="I738" s="252"/>
      <c r="J738" s="232"/>
      <c r="K738" s="295"/>
      <c r="L738" s="235"/>
    </row>
    <row r="739" spans="2:12">
      <c r="B739" s="225"/>
      <c r="C739" s="418"/>
      <c r="D739" s="419"/>
      <c r="E739" s="241"/>
      <c r="F739" s="251"/>
      <c r="G739" s="249"/>
      <c r="H739" s="232"/>
      <c r="I739" s="252"/>
      <c r="J739" s="232"/>
      <c r="K739" s="295"/>
      <c r="L739" s="235"/>
    </row>
    <row r="740" spans="2:12">
      <c r="B740" s="225"/>
      <c r="C740" s="418"/>
      <c r="D740" s="419"/>
      <c r="E740" s="241"/>
      <c r="F740" s="251"/>
      <c r="G740" s="249"/>
      <c r="H740" s="232"/>
      <c r="I740" s="252"/>
      <c r="J740" s="232"/>
      <c r="K740" s="295"/>
      <c r="L740" s="235"/>
    </row>
    <row r="741" spans="2:12">
      <c r="B741" s="225"/>
      <c r="C741" s="418"/>
      <c r="D741" s="419"/>
      <c r="E741" s="241"/>
      <c r="F741" s="251"/>
      <c r="G741" s="249"/>
      <c r="H741" s="232"/>
      <c r="I741" s="252"/>
      <c r="J741" s="232"/>
      <c r="K741" s="295"/>
      <c r="L741" s="235"/>
    </row>
    <row r="742" spans="2:12">
      <c r="B742" s="225"/>
      <c r="C742" s="418"/>
      <c r="D742" s="419"/>
      <c r="E742" s="241"/>
      <c r="F742" s="251"/>
      <c r="G742" s="249"/>
      <c r="H742" s="232"/>
      <c r="I742" s="252"/>
      <c r="J742" s="232"/>
      <c r="K742" s="295"/>
      <c r="L742" s="235"/>
    </row>
    <row r="743" spans="2:12">
      <c r="B743" s="225"/>
      <c r="C743" s="418"/>
      <c r="D743" s="419"/>
      <c r="E743" s="241"/>
      <c r="F743" s="251"/>
      <c r="G743" s="249"/>
      <c r="H743" s="232"/>
      <c r="I743" s="252"/>
      <c r="J743" s="232"/>
      <c r="K743" s="295"/>
      <c r="L743" s="235"/>
    </row>
    <row r="744" spans="2:12">
      <c r="B744" s="225"/>
      <c r="C744" s="418"/>
      <c r="D744" s="419"/>
      <c r="E744" s="241"/>
      <c r="F744" s="251"/>
      <c r="G744" s="249"/>
      <c r="H744" s="232"/>
      <c r="I744" s="252"/>
      <c r="J744" s="232"/>
      <c r="K744" s="295"/>
      <c r="L744" s="235"/>
    </row>
    <row r="745" spans="2:12">
      <c r="B745" s="225"/>
      <c r="C745" s="418"/>
      <c r="D745" s="419"/>
      <c r="E745" s="241"/>
      <c r="F745" s="251"/>
      <c r="G745" s="249"/>
      <c r="H745" s="232"/>
      <c r="I745" s="252"/>
      <c r="J745" s="232"/>
      <c r="K745" s="295"/>
      <c r="L745" s="235"/>
    </row>
    <row r="746" spans="2:12">
      <c r="B746" s="225"/>
      <c r="C746" s="418"/>
      <c r="D746" s="419"/>
      <c r="E746" s="241"/>
      <c r="F746" s="251"/>
      <c r="G746" s="249"/>
      <c r="H746" s="232"/>
      <c r="I746" s="252"/>
      <c r="J746" s="232"/>
      <c r="K746" s="295"/>
      <c r="L746" s="235"/>
    </row>
    <row r="747" spans="2:12">
      <c r="B747" s="225"/>
      <c r="C747" s="418"/>
      <c r="D747" s="419"/>
      <c r="E747" s="241"/>
      <c r="F747" s="251"/>
      <c r="G747" s="249"/>
      <c r="H747" s="232"/>
      <c r="I747" s="252"/>
      <c r="J747" s="232"/>
      <c r="K747" s="295"/>
      <c r="L747" s="235"/>
    </row>
    <row r="748" spans="2:12">
      <c r="B748" s="225"/>
      <c r="C748" s="418"/>
      <c r="D748" s="419"/>
      <c r="E748" s="241"/>
      <c r="F748" s="251"/>
      <c r="G748" s="249"/>
      <c r="H748" s="232"/>
      <c r="I748" s="252"/>
      <c r="J748" s="232"/>
      <c r="K748" s="295"/>
      <c r="L748" s="235"/>
    </row>
    <row r="749" spans="2:12">
      <c r="B749" s="225"/>
      <c r="C749" s="418"/>
      <c r="D749" s="419"/>
      <c r="E749" s="241"/>
      <c r="F749" s="251"/>
      <c r="G749" s="249"/>
      <c r="H749" s="232"/>
      <c r="I749" s="252"/>
      <c r="J749" s="232"/>
      <c r="K749" s="295"/>
      <c r="L749" s="235"/>
    </row>
    <row r="750" spans="2:12">
      <c r="B750" s="225"/>
      <c r="C750" s="418"/>
      <c r="D750" s="419"/>
      <c r="E750" s="241"/>
      <c r="F750" s="251"/>
      <c r="G750" s="249"/>
      <c r="H750" s="232"/>
      <c r="I750" s="252"/>
      <c r="J750" s="232"/>
      <c r="K750" s="295"/>
      <c r="L750" s="235"/>
    </row>
    <row r="751" spans="2:12">
      <c r="B751" s="225"/>
      <c r="C751" s="418"/>
      <c r="D751" s="419"/>
      <c r="E751" s="241"/>
      <c r="F751" s="251"/>
      <c r="G751" s="249"/>
      <c r="H751" s="232"/>
      <c r="I751" s="252"/>
      <c r="J751" s="232"/>
      <c r="K751" s="295"/>
      <c r="L751" s="235"/>
    </row>
    <row r="752" spans="2:12">
      <c r="B752" s="225"/>
      <c r="C752" s="418"/>
      <c r="D752" s="419"/>
      <c r="E752" s="241"/>
      <c r="F752" s="251"/>
      <c r="G752" s="249"/>
      <c r="H752" s="232"/>
      <c r="I752" s="252"/>
      <c r="J752" s="232"/>
      <c r="K752" s="295"/>
      <c r="L752" s="235"/>
    </row>
    <row r="753" spans="2:12">
      <c r="B753" s="225"/>
      <c r="C753" s="418"/>
      <c r="D753" s="419"/>
      <c r="E753" s="241"/>
      <c r="F753" s="251"/>
      <c r="G753" s="249"/>
      <c r="H753" s="232"/>
      <c r="I753" s="252"/>
      <c r="J753" s="232"/>
      <c r="K753" s="295"/>
      <c r="L753" s="235"/>
    </row>
    <row r="754" spans="2:12">
      <c r="B754" s="225"/>
      <c r="C754" s="418"/>
      <c r="D754" s="419"/>
      <c r="E754" s="241"/>
      <c r="F754" s="251"/>
      <c r="G754" s="249"/>
      <c r="H754" s="232"/>
      <c r="I754" s="252"/>
      <c r="J754" s="232"/>
      <c r="K754" s="295"/>
      <c r="L754" s="235"/>
    </row>
    <row r="755" spans="2:12">
      <c r="B755" s="225"/>
      <c r="C755" s="418"/>
      <c r="D755" s="419"/>
      <c r="E755" s="241"/>
      <c r="F755" s="251"/>
      <c r="G755" s="249"/>
      <c r="H755" s="232"/>
      <c r="I755" s="252"/>
      <c r="J755" s="232"/>
      <c r="K755" s="295"/>
      <c r="L755" s="235"/>
    </row>
    <row r="756" spans="2:12">
      <c r="B756" s="225"/>
      <c r="C756" s="418"/>
      <c r="D756" s="419"/>
      <c r="E756" s="241"/>
      <c r="F756" s="251"/>
      <c r="G756" s="249"/>
      <c r="H756" s="232"/>
      <c r="I756" s="252"/>
      <c r="J756" s="232"/>
      <c r="K756" s="295"/>
      <c r="L756" s="235"/>
    </row>
    <row r="757" spans="2:12">
      <c r="B757" s="225"/>
      <c r="C757" s="418"/>
      <c r="D757" s="419"/>
      <c r="E757" s="241"/>
      <c r="F757" s="251"/>
      <c r="G757" s="249"/>
      <c r="H757" s="232"/>
      <c r="I757" s="252"/>
      <c r="J757" s="232"/>
      <c r="K757" s="295"/>
      <c r="L757" s="235"/>
    </row>
    <row r="758" spans="2:12">
      <c r="B758" s="225"/>
      <c r="C758" s="418"/>
      <c r="D758" s="419"/>
      <c r="E758" s="241"/>
      <c r="F758" s="251"/>
      <c r="G758" s="249"/>
      <c r="H758" s="232"/>
      <c r="I758" s="252"/>
      <c r="J758" s="232"/>
      <c r="K758" s="295"/>
      <c r="L758" s="235"/>
    </row>
    <row r="759" spans="2:12">
      <c r="B759" s="225"/>
      <c r="C759" s="418"/>
      <c r="D759" s="419"/>
      <c r="E759" s="241"/>
      <c r="F759" s="251"/>
      <c r="G759" s="249"/>
      <c r="H759" s="232"/>
      <c r="I759" s="252"/>
      <c r="J759" s="232"/>
      <c r="K759" s="295"/>
      <c r="L759" s="235"/>
    </row>
    <row r="760" spans="2:12">
      <c r="B760" s="225"/>
      <c r="C760" s="418"/>
      <c r="D760" s="419"/>
      <c r="E760" s="241"/>
      <c r="F760" s="251"/>
      <c r="G760" s="249"/>
      <c r="H760" s="232"/>
      <c r="I760" s="252"/>
      <c r="J760" s="232"/>
      <c r="K760" s="295"/>
      <c r="L760" s="235"/>
    </row>
    <row r="761" spans="2:12">
      <c r="B761" s="225"/>
      <c r="C761" s="418"/>
      <c r="D761" s="419"/>
      <c r="E761" s="241"/>
      <c r="F761" s="251"/>
      <c r="G761" s="249"/>
      <c r="H761" s="232"/>
      <c r="I761" s="252"/>
      <c r="J761" s="232"/>
      <c r="K761" s="295"/>
      <c r="L761" s="235"/>
    </row>
    <row r="762" spans="2:12">
      <c r="B762" s="225"/>
      <c r="C762" s="418"/>
      <c r="D762" s="419"/>
      <c r="E762" s="241"/>
      <c r="F762" s="251"/>
      <c r="G762" s="249"/>
      <c r="H762" s="232"/>
      <c r="I762" s="252"/>
      <c r="J762" s="232"/>
      <c r="K762" s="295"/>
      <c r="L762" s="235"/>
    </row>
    <row r="763" spans="2:12">
      <c r="B763" s="225"/>
      <c r="C763" s="418"/>
      <c r="D763" s="419"/>
      <c r="E763" s="241"/>
      <c r="F763" s="251"/>
      <c r="G763" s="249"/>
      <c r="H763" s="232"/>
      <c r="I763" s="252"/>
      <c r="J763" s="232"/>
      <c r="K763" s="295"/>
      <c r="L763" s="235"/>
    </row>
    <row r="764" spans="2:12">
      <c r="B764" s="225"/>
      <c r="C764" s="418"/>
      <c r="D764" s="419"/>
      <c r="E764" s="241"/>
      <c r="F764" s="251"/>
      <c r="G764" s="249"/>
      <c r="H764" s="232"/>
      <c r="I764" s="252"/>
      <c r="J764" s="232"/>
      <c r="K764" s="295"/>
      <c r="L764" s="235"/>
    </row>
    <row r="765" spans="2:12">
      <c r="B765" s="225"/>
      <c r="C765" s="418"/>
      <c r="D765" s="419"/>
      <c r="E765" s="241"/>
      <c r="F765" s="251"/>
      <c r="G765" s="249"/>
      <c r="H765" s="232"/>
      <c r="I765" s="252"/>
      <c r="J765" s="232"/>
      <c r="K765" s="295"/>
      <c r="L765" s="235"/>
    </row>
    <row r="766" spans="2:12">
      <c r="B766" s="225"/>
      <c r="C766" s="418"/>
      <c r="D766" s="419"/>
      <c r="E766" s="241"/>
      <c r="F766" s="251"/>
      <c r="G766" s="249"/>
      <c r="H766" s="232"/>
      <c r="I766" s="252"/>
      <c r="J766" s="232"/>
      <c r="K766" s="295"/>
      <c r="L766" s="235"/>
    </row>
    <row r="767" spans="2:12">
      <c r="B767" s="225"/>
      <c r="C767" s="418"/>
      <c r="D767" s="419"/>
      <c r="E767" s="241"/>
      <c r="F767" s="251"/>
      <c r="G767" s="249"/>
      <c r="H767" s="232"/>
      <c r="I767" s="252"/>
      <c r="J767" s="232"/>
      <c r="K767" s="295"/>
      <c r="L767" s="235"/>
    </row>
    <row r="768" spans="2:12">
      <c r="B768" s="225"/>
      <c r="C768" s="418"/>
      <c r="D768" s="419"/>
      <c r="E768" s="241"/>
      <c r="F768" s="251"/>
      <c r="G768" s="249"/>
      <c r="H768" s="232"/>
      <c r="I768" s="252"/>
      <c r="J768" s="232"/>
      <c r="K768" s="295"/>
      <c r="L768" s="235"/>
    </row>
    <row r="769" spans="2:12">
      <c r="B769" s="225"/>
      <c r="C769" s="418"/>
      <c r="D769" s="419"/>
      <c r="E769" s="241"/>
      <c r="F769" s="251"/>
      <c r="G769" s="249"/>
      <c r="H769" s="232"/>
      <c r="I769" s="252"/>
      <c r="J769" s="232"/>
      <c r="K769" s="295"/>
      <c r="L769" s="235"/>
    </row>
    <row r="770" spans="2:12">
      <c r="B770" s="225"/>
      <c r="C770" s="418"/>
      <c r="D770" s="419"/>
      <c r="E770" s="241"/>
      <c r="F770" s="251"/>
      <c r="G770" s="249"/>
      <c r="H770" s="232"/>
      <c r="I770" s="252"/>
      <c r="J770" s="232"/>
      <c r="K770" s="295"/>
      <c r="L770" s="235"/>
    </row>
    <row r="771" spans="2:12">
      <c r="B771" s="225"/>
      <c r="C771" s="418"/>
      <c r="D771" s="419"/>
      <c r="E771" s="241"/>
      <c r="F771" s="251"/>
      <c r="G771" s="249"/>
      <c r="H771" s="232"/>
      <c r="I771" s="252"/>
      <c r="J771" s="232"/>
      <c r="K771" s="295"/>
      <c r="L771" s="235"/>
    </row>
    <row r="772" spans="2:12">
      <c r="B772" s="225"/>
      <c r="C772" s="418"/>
      <c r="D772" s="419"/>
      <c r="E772" s="241"/>
      <c r="F772" s="251"/>
      <c r="G772" s="249"/>
      <c r="H772" s="232"/>
      <c r="I772" s="252"/>
      <c r="J772" s="232"/>
      <c r="K772" s="295"/>
      <c r="L772" s="235"/>
    </row>
    <row r="773" spans="2:12">
      <c r="B773" s="225"/>
      <c r="C773" s="418"/>
      <c r="D773" s="419"/>
      <c r="E773" s="241"/>
      <c r="F773" s="251"/>
      <c r="G773" s="249"/>
      <c r="H773" s="232"/>
      <c r="I773" s="252"/>
      <c r="J773" s="232"/>
      <c r="K773" s="295"/>
      <c r="L773" s="235"/>
    </row>
    <row r="774" spans="2:12">
      <c r="B774" s="225"/>
      <c r="C774" s="418"/>
      <c r="D774" s="419"/>
      <c r="E774" s="241"/>
      <c r="F774" s="251"/>
      <c r="G774" s="249"/>
      <c r="H774" s="232"/>
      <c r="I774" s="252"/>
      <c r="J774" s="232"/>
      <c r="K774" s="295"/>
      <c r="L774" s="235"/>
    </row>
    <row r="775" spans="2:12">
      <c r="B775" s="225"/>
      <c r="C775" s="418"/>
      <c r="D775" s="419"/>
      <c r="E775" s="241"/>
      <c r="F775" s="251"/>
      <c r="G775" s="249"/>
      <c r="H775" s="232"/>
      <c r="I775" s="252"/>
      <c r="J775" s="232"/>
      <c r="K775" s="295"/>
      <c r="L775" s="235"/>
    </row>
    <row r="776" spans="2:12">
      <c r="B776" s="225"/>
      <c r="C776" s="418"/>
      <c r="D776" s="419"/>
      <c r="E776" s="241"/>
      <c r="F776" s="251"/>
      <c r="G776" s="249"/>
      <c r="H776" s="232"/>
      <c r="I776" s="252"/>
      <c r="J776" s="232"/>
      <c r="K776" s="295"/>
      <c r="L776" s="235"/>
    </row>
    <row r="777" spans="2:12">
      <c r="B777" s="225"/>
      <c r="C777" s="418"/>
      <c r="D777" s="419"/>
      <c r="E777" s="241"/>
      <c r="F777" s="251"/>
      <c r="G777" s="249"/>
      <c r="H777" s="232"/>
      <c r="I777" s="252"/>
      <c r="J777" s="232"/>
      <c r="K777" s="295"/>
      <c r="L777" s="235"/>
    </row>
    <row r="778" spans="2:12">
      <c r="B778" s="225"/>
      <c r="C778" s="418"/>
      <c r="D778" s="419"/>
      <c r="E778" s="241"/>
      <c r="F778" s="251"/>
      <c r="G778" s="249"/>
      <c r="H778" s="232"/>
      <c r="I778" s="252"/>
      <c r="J778" s="232"/>
      <c r="K778" s="295"/>
      <c r="L778" s="235"/>
    </row>
    <row r="779" spans="2:12">
      <c r="B779" s="225"/>
      <c r="C779" s="418"/>
      <c r="D779" s="419"/>
      <c r="E779" s="241"/>
      <c r="F779" s="251"/>
      <c r="G779" s="249"/>
      <c r="H779" s="232"/>
      <c r="I779" s="252"/>
      <c r="J779" s="232"/>
      <c r="K779" s="295"/>
      <c r="L779" s="235"/>
    </row>
    <row r="780" spans="2:12">
      <c r="B780" s="225"/>
      <c r="C780" s="418"/>
      <c r="D780" s="419"/>
      <c r="E780" s="241"/>
      <c r="F780" s="251"/>
      <c r="G780" s="249"/>
      <c r="H780" s="232"/>
      <c r="I780" s="252"/>
      <c r="J780" s="232"/>
      <c r="K780" s="295"/>
      <c r="L780" s="235"/>
    </row>
  </sheetData>
  <mergeCells count="750">
    <mergeCell ref="B1:L1"/>
    <mergeCell ref="B2:L2"/>
    <mergeCell ref="B3:L3"/>
    <mergeCell ref="B4:L4"/>
    <mergeCell ref="B5:L5"/>
    <mergeCell ref="B6:L6"/>
    <mergeCell ref="C10:D10"/>
    <mergeCell ref="C11:D11"/>
    <mergeCell ref="C12:D12"/>
    <mergeCell ref="C13:D13"/>
    <mergeCell ref="C14:D14"/>
    <mergeCell ref="C15:D15"/>
    <mergeCell ref="B7:L7"/>
    <mergeCell ref="B8:B9"/>
    <mergeCell ref="C8:D9"/>
    <mergeCell ref="E8:E9"/>
    <mergeCell ref="F8:F9"/>
    <mergeCell ref="L8:L9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46:D46"/>
    <mergeCell ref="C47:D47"/>
    <mergeCell ref="C48:D48"/>
    <mergeCell ref="C49:D49"/>
    <mergeCell ref="C50:D50"/>
    <mergeCell ref="C51:D51"/>
    <mergeCell ref="C40:D40"/>
    <mergeCell ref="C41:D41"/>
    <mergeCell ref="C42:D42"/>
    <mergeCell ref="C43:D43"/>
    <mergeCell ref="C44:D44"/>
    <mergeCell ref="C45:D45"/>
    <mergeCell ref="C74:D74"/>
    <mergeCell ref="C75:D75"/>
    <mergeCell ref="C76:D76"/>
    <mergeCell ref="C77:D77"/>
    <mergeCell ref="C78:D78"/>
    <mergeCell ref="C79:D79"/>
    <mergeCell ref="C68:D68"/>
    <mergeCell ref="C69:D69"/>
    <mergeCell ref="C70:D70"/>
    <mergeCell ref="C71:D71"/>
    <mergeCell ref="C72:D72"/>
    <mergeCell ref="C73:D73"/>
    <mergeCell ref="C86:D86"/>
    <mergeCell ref="C87:D87"/>
    <mergeCell ref="C88:D88"/>
    <mergeCell ref="C89:D89"/>
    <mergeCell ref="C90:D90"/>
    <mergeCell ref="C91:D91"/>
    <mergeCell ref="C80:D80"/>
    <mergeCell ref="C81:D81"/>
    <mergeCell ref="C82:D82"/>
    <mergeCell ref="C83:D83"/>
    <mergeCell ref="C84:D84"/>
    <mergeCell ref="C85:D85"/>
    <mergeCell ref="C98:D98"/>
    <mergeCell ref="C99:D99"/>
    <mergeCell ref="C100:D100"/>
    <mergeCell ref="C101:D101"/>
    <mergeCell ref="C102:D102"/>
    <mergeCell ref="C103:D103"/>
    <mergeCell ref="C92:D92"/>
    <mergeCell ref="C93:D93"/>
    <mergeCell ref="C94:D94"/>
    <mergeCell ref="C95:D95"/>
    <mergeCell ref="C96:D96"/>
    <mergeCell ref="C97:D97"/>
    <mergeCell ref="C110:D110"/>
    <mergeCell ref="C111:D111"/>
    <mergeCell ref="C112:D112"/>
    <mergeCell ref="C113:D113"/>
    <mergeCell ref="C114:D114"/>
    <mergeCell ref="C116:D116"/>
    <mergeCell ref="C104:D104"/>
    <mergeCell ref="C105:D105"/>
    <mergeCell ref="C106:D106"/>
    <mergeCell ref="C107:D107"/>
    <mergeCell ref="C108:D108"/>
    <mergeCell ref="C109:D109"/>
    <mergeCell ref="C123:D123"/>
    <mergeCell ref="C124:D124"/>
    <mergeCell ref="C125:D125"/>
    <mergeCell ref="C126:D126"/>
    <mergeCell ref="C127:D127"/>
    <mergeCell ref="C128:D128"/>
    <mergeCell ref="C117:D117"/>
    <mergeCell ref="C118:D118"/>
    <mergeCell ref="C119:D119"/>
    <mergeCell ref="C120:D120"/>
    <mergeCell ref="C121:D121"/>
    <mergeCell ref="C122:D122"/>
    <mergeCell ref="C135:D135"/>
    <mergeCell ref="C136:D136"/>
    <mergeCell ref="C137:D137"/>
    <mergeCell ref="C138:D138"/>
    <mergeCell ref="C139:D139"/>
    <mergeCell ref="C140:D140"/>
    <mergeCell ref="C129:D129"/>
    <mergeCell ref="C130:D130"/>
    <mergeCell ref="C131:D131"/>
    <mergeCell ref="C132:D132"/>
    <mergeCell ref="C133:D133"/>
    <mergeCell ref="C134:D134"/>
    <mergeCell ref="C149:D149"/>
    <mergeCell ref="C150:D150"/>
    <mergeCell ref="C151:D151"/>
    <mergeCell ref="C152:D152"/>
    <mergeCell ref="C153:D153"/>
    <mergeCell ref="C154:D154"/>
    <mergeCell ref="C141:D141"/>
    <mergeCell ref="C142:D142"/>
    <mergeCell ref="C143:D143"/>
    <mergeCell ref="C144:D144"/>
    <mergeCell ref="C145:D145"/>
    <mergeCell ref="C148:D148"/>
    <mergeCell ref="C161:D161"/>
    <mergeCell ref="C164:D164"/>
    <mergeCell ref="C165:D165"/>
    <mergeCell ref="C166:D166"/>
    <mergeCell ref="C167:D167"/>
    <mergeCell ref="C168:D168"/>
    <mergeCell ref="C155:D155"/>
    <mergeCell ref="C156:D156"/>
    <mergeCell ref="C157:D157"/>
    <mergeCell ref="C158:D158"/>
    <mergeCell ref="C159:D159"/>
    <mergeCell ref="C160:D160"/>
    <mergeCell ref="C175:D175"/>
    <mergeCell ref="C176:D176"/>
    <mergeCell ref="C179:D179"/>
    <mergeCell ref="C180:D180"/>
    <mergeCell ref="C181:D181"/>
    <mergeCell ref="C182:D182"/>
    <mergeCell ref="C169:D169"/>
    <mergeCell ref="C170:D170"/>
    <mergeCell ref="C171:D171"/>
    <mergeCell ref="C172:D172"/>
    <mergeCell ref="C173:D173"/>
    <mergeCell ref="C174:D174"/>
    <mergeCell ref="C189:D189"/>
    <mergeCell ref="C190:D190"/>
    <mergeCell ref="C191:D191"/>
    <mergeCell ref="C192:D192"/>
    <mergeCell ref="C195:D195"/>
    <mergeCell ref="C196:D196"/>
    <mergeCell ref="C183:D183"/>
    <mergeCell ref="C184:D184"/>
    <mergeCell ref="C185:D185"/>
    <mergeCell ref="C186:D186"/>
    <mergeCell ref="C187:D187"/>
    <mergeCell ref="C188:D188"/>
    <mergeCell ref="C203:D203"/>
    <mergeCell ref="C204:D204"/>
    <mergeCell ref="C205:D205"/>
    <mergeCell ref="C206:D206"/>
    <mergeCell ref="C207:D207"/>
    <mergeCell ref="C208:D208"/>
    <mergeCell ref="C197:D197"/>
    <mergeCell ref="C198:D198"/>
    <mergeCell ref="C199:D199"/>
    <mergeCell ref="C200:D200"/>
    <mergeCell ref="C201:D201"/>
    <mergeCell ref="C202:D202"/>
    <mergeCell ref="C217:D217"/>
    <mergeCell ref="C218:D218"/>
    <mergeCell ref="C220:D220"/>
    <mergeCell ref="C221:D221"/>
    <mergeCell ref="C222:D222"/>
    <mergeCell ref="C224:D224"/>
    <mergeCell ref="C209:D209"/>
    <mergeCell ref="C210:D210"/>
    <mergeCell ref="C211:D211"/>
    <mergeCell ref="C213:D213"/>
    <mergeCell ref="C215:D215"/>
    <mergeCell ref="C216:D216"/>
    <mergeCell ref="C235:D235"/>
    <mergeCell ref="C236:D236"/>
    <mergeCell ref="C237:D237"/>
    <mergeCell ref="C238:D238"/>
    <mergeCell ref="C239:D239"/>
    <mergeCell ref="C240:D240"/>
    <mergeCell ref="C225:D225"/>
    <mergeCell ref="C226:D226"/>
    <mergeCell ref="C231:D231"/>
    <mergeCell ref="C232:D232"/>
    <mergeCell ref="C233:D233"/>
    <mergeCell ref="C234:D234"/>
    <mergeCell ref="C247:D247"/>
    <mergeCell ref="C248:D248"/>
    <mergeCell ref="C249:D249"/>
    <mergeCell ref="C250:D250"/>
    <mergeCell ref="C251:D251"/>
    <mergeCell ref="C252:D252"/>
    <mergeCell ref="C241:D241"/>
    <mergeCell ref="C242:D242"/>
    <mergeCell ref="C243:D243"/>
    <mergeCell ref="C244:D244"/>
    <mergeCell ref="C245:D245"/>
    <mergeCell ref="C246:D246"/>
    <mergeCell ref="C259:D259"/>
    <mergeCell ref="C260:D260"/>
    <mergeCell ref="C261:D261"/>
    <mergeCell ref="C262:D262"/>
    <mergeCell ref="C263:D263"/>
    <mergeCell ref="C264:D264"/>
    <mergeCell ref="C253:D253"/>
    <mergeCell ref="C254:D254"/>
    <mergeCell ref="C255:D255"/>
    <mergeCell ref="C256:D256"/>
    <mergeCell ref="C257:D257"/>
    <mergeCell ref="C258:D258"/>
    <mergeCell ref="C271:D271"/>
    <mergeCell ref="C272:D272"/>
    <mergeCell ref="C273:D273"/>
    <mergeCell ref="C274:D274"/>
    <mergeCell ref="C275:D275"/>
    <mergeCell ref="C276:D276"/>
    <mergeCell ref="C265:D265"/>
    <mergeCell ref="C266:D266"/>
    <mergeCell ref="C267:D267"/>
    <mergeCell ref="C268:D268"/>
    <mergeCell ref="C269:D269"/>
    <mergeCell ref="C270:D270"/>
    <mergeCell ref="C283:D283"/>
    <mergeCell ref="C284:D284"/>
    <mergeCell ref="C285:D285"/>
    <mergeCell ref="C286:D286"/>
    <mergeCell ref="C287:D287"/>
    <mergeCell ref="C288:D288"/>
    <mergeCell ref="C277:D277"/>
    <mergeCell ref="C278:D278"/>
    <mergeCell ref="C279:D279"/>
    <mergeCell ref="C280:D280"/>
    <mergeCell ref="C281:D281"/>
    <mergeCell ref="C282:D282"/>
    <mergeCell ref="C295:D295"/>
    <mergeCell ref="C296:D296"/>
    <mergeCell ref="C297:D297"/>
    <mergeCell ref="C298:D298"/>
    <mergeCell ref="C299:D299"/>
    <mergeCell ref="C300:D300"/>
    <mergeCell ref="C289:D289"/>
    <mergeCell ref="C290:D290"/>
    <mergeCell ref="C291:D291"/>
    <mergeCell ref="C292:D292"/>
    <mergeCell ref="C293:D293"/>
    <mergeCell ref="C294:D294"/>
    <mergeCell ref="C307:D307"/>
    <mergeCell ref="C308:D308"/>
    <mergeCell ref="C309:D309"/>
    <mergeCell ref="C310:D310"/>
    <mergeCell ref="C311:D311"/>
    <mergeCell ref="C312:D312"/>
    <mergeCell ref="C301:D301"/>
    <mergeCell ref="C302:D302"/>
    <mergeCell ref="C303:D303"/>
    <mergeCell ref="C304:D304"/>
    <mergeCell ref="C305:D305"/>
    <mergeCell ref="C306:D306"/>
    <mergeCell ref="C319:D319"/>
    <mergeCell ref="C320:D320"/>
    <mergeCell ref="C321:D321"/>
    <mergeCell ref="C322:D322"/>
    <mergeCell ref="C323:D323"/>
    <mergeCell ref="C324:D324"/>
    <mergeCell ref="C313:D313"/>
    <mergeCell ref="C314:D314"/>
    <mergeCell ref="C315:D315"/>
    <mergeCell ref="C316:D316"/>
    <mergeCell ref="C317:D317"/>
    <mergeCell ref="C318:D318"/>
    <mergeCell ref="C331:D331"/>
    <mergeCell ref="C332:D332"/>
    <mergeCell ref="C333:D333"/>
    <mergeCell ref="C334:D334"/>
    <mergeCell ref="C335:D335"/>
    <mergeCell ref="C336:D336"/>
    <mergeCell ref="C325:D325"/>
    <mergeCell ref="C326:D326"/>
    <mergeCell ref="C327:D327"/>
    <mergeCell ref="C328:D328"/>
    <mergeCell ref="C329:D329"/>
    <mergeCell ref="C330:D330"/>
    <mergeCell ref="C343:D343"/>
    <mergeCell ref="C344:D344"/>
    <mergeCell ref="C345:D345"/>
    <mergeCell ref="C346:D346"/>
    <mergeCell ref="C347:D347"/>
    <mergeCell ref="C348:D348"/>
    <mergeCell ref="C337:D337"/>
    <mergeCell ref="C338:D338"/>
    <mergeCell ref="C339:D339"/>
    <mergeCell ref="C340:D340"/>
    <mergeCell ref="C341:D341"/>
    <mergeCell ref="C342:D342"/>
    <mergeCell ref="C355:D355"/>
    <mergeCell ref="C356:D356"/>
    <mergeCell ref="C357:D357"/>
    <mergeCell ref="C358:D358"/>
    <mergeCell ref="C359:D359"/>
    <mergeCell ref="C360:D360"/>
    <mergeCell ref="C349:D349"/>
    <mergeCell ref="C350:D350"/>
    <mergeCell ref="C351:D351"/>
    <mergeCell ref="C352:D352"/>
    <mergeCell ref="C353:D353"/>
    <mergeCell ref="C354:D354"/>
    <mergeCell ref="C367:D367"/>
    <mergeCell ref="C368:D368"/>
    <mergeCell ref="C369:D369"/>
    <mergeCell ref="C370:D370"/>
    <mergeCell ref="C371:D371"/>
    <mergeCell ref="C372:D372"/>
    <mergeCell ref="C361:D361"/>
    <mergeCell ref="C362:D362"/>
    <mergeCell ref="C363:D363"/>
    <mergeCell ref="C364:D364"/>
    <mergeCell ref="C365:D365"/>
    <mergeCell ref="C366:D366"/>
    <mergeCell ref="C379:D379"/>
    <mergeCell ref="C380:D380"/>
    <mergeCell ref="C381:D381"/>
    <mergeCell ref="C382:D382"/>
    <mergeCell ref="C383:D383"/>
    <mergeCell ref="C384:D384"/>
    <mergeCell ref="C373:D373"/>
    <mergeCell ref="C374:D374"/>
    <mergeCell ref="C375:D375"/>
    <mergeCell ref="C376:D376"/>
    <mergeCell ref="C377:D377"/>
    <mergeCell ref="C378:D378"/>
    <mergeCell ref="C391:D391"/>
    <mergeCell ref="C392:D392"/>
    <mergeCell ref="C393:D393"/>
    <mergeCell ref="C394:D394"/>
    <mergeCell ref="C395:D395"/>
    <mergeCell ref="C396:D396"/>
    <mergeCell ref="C385:D385"/>
    <mergeCell ref="C386:D386"/>
    <mergeCell ref="C387:D387"/>
    <mergeCell ref="C388:D388"/>
    <mergeCell ref="C389:D389"/>
    <mergeCell ref="C390:D390"/>
    <mergeCell ref="C403:D403"/>
    <mergeCell ref="C404:D404"/>
    <mergeCell ref="C405:D405"/>
    <mergeCell ref="C406:D406"/>
    <mergeCell ref="C407:D407"/>
    <mergeCell ref="C408:D408"/>
    <mergeCell ref="C397:D397"/>
    <mergeCell ref="C398:D398"/>
    <mergeCell ref="C399:D399"/>
    <mergeCell ref="C400:D400"/>
    <mergeCell ref="C401:D401"/>
    <mergeCell ref="C402:D402"/>
    <mergeCell ref="C415:D415"/>
    <mergeCell ref="C416:D416"/>
    <mergeCell ref="C417:D417"/>
    <mergeCell ref="C418:D418"/>
    <mergeCell ref="C419:D419"/>
    <mergeCell ref="C420:D420"/>
    <mergeCell ref="C409:D409"/>
    <mergeCell ref="C410:D410"/>
    <mergeCell ref="C411:D411"/>
    <mergeCell ref="C412:D412"/>
    <mergeCell ref="C413:D413"/>
    <mergeCell ref="C414:D414"/>
    <mergeCell ref="C427:D427"/>
    <mergeCell ref="C428:D428"/>
    <mergeCell ref="C429:D429"/>
    <mergeCell ref="C430:D430"/>
    <mergeCell ref="C431:D431"/>
    <mergeCell ref="C432:D432"/>
    <mergeCell ref="C421:D421"/>
    <mergeCell ref="C422:D422"/>
    <mergeCell ref="C423:D423"/>
    <mergeCell ref="C424:D424"/>
    <mergeCell ref="C425:D425"/>
    <mergeCell ref="C426:D426"/>
    <mergeCell ref="C439:D439"/>
    <mergeCell ref="C440:D440"/>
    <mergeCell ref="C441:D441"/>
    <mergeCell ref="C442:D442"/>
    <mergeCell ref="C443:D443"/>
    <mergeCell ref="C444:D444"/>
    <mergeCell ref="C433:D433"/>
    <mergeCell ref="C434:D434"/>
    <mergeCell ref="C435:D435"/>
    <mergeCell ref="C436:D436"/>
    <mergeCell ref="C437:D437"/>
    <mergeCell ref="C438:D438"/>
    <mergeCell ref="C451:D451"/>
    <mergeCell ref="C452:D452"/>
    <mergeCell ref="C453:D453"/>
    <mergeCell ref="C454:D454"/>
    <mergeCell ref="C455:D455"/>
    <mergeCell ref="C456:D456"/>
    <mergeCell ref="C445:D445"/>
    <mergeCell ref="C446:D446"/>
    <mergeCell ref="C447:D447"/>
    <mergeCell ref="C448:D448"/>
    <mergeCell ref="C449:D449"/>
    <mergeCell ref="C450:D450"/>
    <mergeCell ref="C463:D463"/>
    <mergeCell ref="C464:D464"/>
    <mergeCell ref="C465:D465"/>
    <mergeCell ref="C466:D466"/>
    <mergeCell ref="C467:D467"/>
    <mergeCell ref="C468:D468"/>
    <mergeCell ref="C457:D457"/>
    <mergeCell ref="C458:D458"/>
    <mergeCell ref="C459:D459"/>
    <mergeCell ref="C460:D460"/>
    <mergeCell ref="C461:D461"/>
    <mergeCell ref="C462:D462"/>
    <mergeCell ref="C475:D475"/>
    <mergeCell ref="C476:D476"/>
    <mergeCell ref="C477:D477"/>
    <mergeCell ref="C478:D478"/>
    <mergeCell ref="C479:D479"/>
    <mergeCell ref="C480:D480"/>
    <mergeCell ref="C469:D469"/>
    <mergeCell ref="C470:D470"/>
    <mergeCell ref="C471:D471"/>
    <mergeCell ref="C472:D472"/>
    <mergeCell ref="C473:D473"/>
    <mergeCell ref="C474:D474"/>
    <mergeCell ref="C487:D487"/>
    <mergeCell ref="C488:D488"/>
    <mergeCell ref="C489:D489"/>
    <mergeCell ref="C490:D490"/>
    <mergeCell ref="C491:D491"/>
    <mergeCell ref="C492:D492"/>
    <mergeCell ref="C481:D481"/>
    <mergeCell ref="C482:D482"/>
    <mergeCell ref="C483:D483"/>
    <mergeCell ref="C484:D484"/>
    <mergeCell ref="C485:D485"/>
    <mergeCell ref="C486:D486"/>
    <mergeCell ref="C499:D499"/>
    <mergeCell ref="C500:D500"/>
    <mergeCell ref="C501:D501"/>
    <mergeCell ref="C502:D502"/>
    <mergeCell ref="C503:D503"/>
    <mergeCell ref="C504:D504"/>
    <mergeCell ref="C493:D493"/>
    <mergeCell ref="C494:D494"/>
    <mergeCell ref="C495:D495"/>
    <mergeCell ref="C496:D496"/>
    <mergeCell ref="C497:D497"/>
    <mergeCell ref="C498:D498"/>
    <mergeCell ref="C511:D511"/>
    <mergeCell ref="C512:D512"/>
    <mergeCell ref="C513:D513"/>
    <mergeCell ref="C514:D514"/>
    <mergeCell ref="C515:D515"/>
    <mergeCell ref="C516:D516"/>
    <mergeCell ref="C505:D505"/>
    <mergeCell ref="C506:D506"/>
    <mergeCell ref="C507:D507"/>
    <mergeCell ref="C508:D508"/>
    <mergeCell ref="C509:D509"/>
    <mergeCell ref="C510:D510"/>
    <mergeCell ref="C523:D523"/>
    <mergeCell ref="C524:D524"/>
    <mergeCell ref="C525:D525"/>
    <mergeCell ref="C526:D526"/>
    <mergeCell ref="C527:D527"/>
    <mergeCell ref="C528:D528"/>
    <mergeCell ref="C517:D517"/>
    <mergeCell ref="C518:D518"/>
    <mergeCell ref="C519:D519"/>
    <mergeCell ref="C520:D520"/>
    <mergeCell ref="C521:D521"/>
    <mergeCell ref="C522:D522"/>
    <mergeCell ref="C535:D535"/>
    <mergeCell ref="C536:D536"/>
    <mergeCell ref="C537:D537"/>
    <mergeCell ref="C538:D538"/>
    <mergeCell ref="C539:D539"/>
    <mergeCell ref="C540:D540"/>
    <mergeCell ref="C529:D529"/>
    <mergeCell ref="C530:D530"/>
    <mergeCell ref="C531:D531"/>
    <mergeCell ref="C532:D532"/>
    <mergeCell ref="C533:D533"/>
    <mergeCell ref="C534:D534"/>
    <mergeCell ref="C547:D547"/>
    <mergeCell ref="C548:D548"/>
    <mergeCell ref="C549:D549"/>
    <mergeCell ref="C550:D550"/>
    <mergeCell ref="C551:D551"/>
    <mergeCell ref="C552:D552"/>
    <mergeCell ref="C541:D541"/>
    <mergeCell ref="C542:D542"/>
    <mergeCell ref="C543:D543"/>
    <mergeCell ref="C544:D544"/>
    <mergeCell ref="C545:D545"/>
    <mergeCell ref="C546:D546"/>
    <mergeCell ref="C559:D559"/>
    <mergeCell ref="C560:D560"/>
    <mergeCell ref="C561:D561"/>
    <mergeCell ref="C562:D562"/>
    <mergeCell ref="C563:D563"/>
    <mergeCell ref="C564:D564"/>
    <mergeCell ref="C553:D553"/>
    <mergeCell ref="C554:D554"/>
    <mergeCell ref="C555:D555"/>
    <mergeCell ref="C556:D556"/>
    <mergeCell ref="C557:D557"/>
    <mergeCell ref="C558:D558"/>
    <mergeCell ref="C571:D571"/>
    <mergeCell ref="C572:D572"/>
    <mergeCell ref="C573:D573"/>
    <mergeCell ref="C574:D574"/>
    <mergeCell ref="C575:D575"/>
    <mergeCell ref="C576:D576"/>
    <mergeCell ref="C565:D565"/>
    <mergeCell ref="C566:D566"/>
    <mergeCell ref="C567:D567"/>
    <mergeCell ref="C568:D568"/>
    <mergeCell ref="C569:D569"/>
    <mergeCell ref="C570:D570"/>
    <mergeCell ref="C583:D583"/>
    <mergeCell ref="C584:D584"/>
    <mergeCell ref="C585:D585"/>
    <mergeCell ref="C586:D586"/>
    <mergeCell ref="C587:D587"/>
    <mergeCell ref="C588:D588"/>
    <mergeCell ref="C577:D577"/>
    <mergeCell ref="C578:D578"/>
    <mergeCell ref="C579:D579"/>
    <mergeCell ref="C580:D580"/>
    <mergeCell ref="C581:D581"/>
    <mergeCell ref="C582:D582"/>
    <mergeCell ref="C595:D595"/>
    <mergeCell ref="C596:D596"/>
    <mergeCell ref="C597:D597"/>
    <mergeCell ref="C598:D598"/>
    <mergeCell ref="C599:D599"/>
    <mergeCell ref="C600:D600"/>
    <mergeCell ref="C589:D589"/>
    <mergeCell ref="C590:D590"/>
    <mergeCell ref="C591:D591"/>
    <mergeCell ref="C592:D592"/>
    <mergeCell ref="C593:D593"/>
    <mergeCell ref="C594:D594"/>
    <mergeCell ref="C607:D607"/>
    <mergeCell ref="C608:D608"/>
    <mergeCell ref="C609:D609"/>
    <mergeCell ref="C610:D610"/>
    <mergeCell ref="C611:D611"/>
    <mergeCell ref="C612:D612"/>
    <mergeCell ref="C601:D601"/>
    <mergeCell ref="C602:D602"/>
    <mergeCell ref="C603:D603"/>
    <mergeCell ref="C604:D604"/>
    <mergeCell ref="C605:D605"/>
    <mergeCell ref="C606:D606"/>
    <mergeCell ref="C619:D619"/>
    <mergeCell ref="C620:D620"/>
    <mergeCell ref="C621:D621"/>
    <mergeCell ref="C622:D622"/>
    <mergeCell ref="C623:D623"/>
    <mergeCell ref="C624:D624"/>
    <mergeCell ref="C613:D613"/>
    <mergeCell ref="C614:D614"/>
    <mergeCell ref="C615:D615"/>
    <mergeCell ref="C616:D616"/>
    <mergeCell ref="C617:D617"/>
    <mergeCell ref="C618:D618"/>
    <mergeCell ref="C631:D631"/>
    <mergeCell ref="C632:D632"/>
    <mergeCell ref="C633:D633"/>
    <mergeCell ref="C634:D634"/>
    <mergeCell ref="C635:D635"/>
    <mergeCell ref="C636:D636"/>
    <mergeCell ref="C625:D625"/>
    <mergeCell ref="C626:D626"/>
    <mergeCell ref="C627:D627"/>
    <mergeCell ref="C628:D628"/>
    <mergeCell ref="C629:D629"/>
    <mergeCell ref="C630:D630"/>
    <mergeCell ref="C643:D643"/>
    <mergeCell ref="C644:D644"/>
    <mergeCell ref="C645:D645"/>
    <mergeCell ref="C646:D646"/>
    <mergeCell ref="C647:D647"/>
    <mergeCell ref="C648:D648"/>
    <mergeCell ref="C637:D637"/>
    <mergeCell ref="C638:D638"/>
    <mergeCell ref="C639:D639"/>
    <mergeCell ref="C640:D640"/>
    <mergeCell ref="C641:D641"/>
    <mergeCell ref="C642:D642"/>
    <mergeCell ref="C655:D655"/>
    <mergeCell ref="C656:D656"/>
    <mergeCell ref="C657:D657"/>
    <mergeCell ref="C658:D658"/>
    <mergeCell ref="C659:D659"/>
    <mergeCell ref="C660:D660"/>
    <mergeCell ref="C649:D649"/>
    <mergeCell ref="C650:D650"/>
    <mergeCell ref="C651:D651"/>
    <mergeCell ref="C652:D652"/>
    <mergeCell ref="C653:D653"/>
    <mergeCell ref="C654:D654"/>
    <mergeCell ref="C667:D667"/>
    <mergeCell ref="C668:D668"/>
    <mergeCell ref="C669:D669"/>
    <mergeCell ref="C670:D670"/>
    <mergeCell ref="C671:D671"/>
    <mergeCell ref="C672:D672"/>
    <mergeCell ref="C661:D661"/>
    <mergeCell ref="C662:D662"/>
    <mergeCell ref="C663:D663"/>
    <mergeCell ref="C664:D664"/>
    <mergeCell ref="C665:D665"/>
    <mergeCell ref="C666:D666"/>
    <mergeCell ref="C679:D679"/>
    <mergeCell ref="C680:D680"/>
    <mergeCell ref="C681:D681"/>
    <mergeCell ref="C682:D682"/>
    <mergeCell ref="C683:D683"/>
    <mergeCell ref="C684:D684"/>
    <mergeCell ref="C673:D673"/>
    <mergeCell ref="C674:D674"/>
    <mergeCell ref="C675:D675"/>
    <mergeCell ref="C676:D676"/>
    <mergeCell ref="C677:D677"/>
    <mergeCell ref="C678:D678"/>
    <mergeCell ref="C691:D691"/>
    <mergeCell ref="C692:D692"/>
    <mergeCell ref="C693:D693"/>
    <mergeCell ref="C694:D694"/>
    <mergeCell ref="C695:D695"/>
    <mergeCell ref="C696:D696"/>
    <mergeCell ref="C685:D685"/>
    <mergeCell ref="C686:D686"/>
    <mergeCell ref="C687:D687"/>
    <mergeCell ref="C688:D688"/>
    <mergeCell ref="C689:D689"/>
    <mergeCell ref="C690:D690"/>
    <mergeCell ref="C703:D703"/>
    <mergeCell ref="C704:D704"/>
    <mergeCell ref="C705:D705"/>
    <mergeCell ref="C706:D706"/>
    <mergeCell ref="C707:D707"/>
    <mergeCell ref="C708:D708"/>
    <mergeCell ref="C697:D697"/>
    <mergeCell ref="C698:D698"/>
    <mergeCell ref="C699:D699"/>
    <mergeCell ref="C700:D700"/>
    <mergeCell ref="C701:D701"/>
    <mergeCell ref="C702:D702"/>
    <mergeCell ref="C715:D715"/>
    <mergeCell ref="C716:D716"/>
    <mergeCell ref="C717:D717"/>
    <mergeCell ref="C718:D718"/>
    <mergeCell ref="C719:D719"/>
    <mergeCell ref="C720:D720"/>
    <mergeCell ref="C709:D709"/>
    <mergeCell ref="C710:D710"/>
    <mergeCell ref="C711:D711"/>
    <mergeCell ref="C712:D712"/>
    <mergeCell ref="C713:D713"/>
    <mergeCell ref="C714:D714"/>
    <mergeCell ref="C727:D727"/>
    <mergeCell ref="C728:D728"/>
    <mergeCell ref="C729:D729"/>
    <mergeCell ref="C730:D730"/>
    <mergeCell ref="C731:D731"/>
    <mergeCell ref="C732:D732"/>
    <mergeCell ref="C721:D721"/>
    <mergeCell ref="C722:D722"/>
    <mergeCell ref="C723:D723"/>
    <mergeCell ref="C724:D724"/>
    <mergeCell ref="C725:D725"/>
    <mergeCell ref="C726:D726"/>
    <mergeCell ref="C739:D739"/>
    <mergeCell ref="C740:D740"/>
    <mergeCell ref="C741:D741"/>
    <mergeCell ref="C742:D742"/>
    <mergeCell ref="C743:D743"/>
    <mergeCell ref="C744:D744"/>
    <mergeCell ref="C733:D733"/>
    <mergeCell ref="C734:D734"/>
    <mergeCell ref="C735:D735"/>
    <mergeCell ref="C736:D736"/>
    <mergeCell ref="C737:D737"/>
    <mergeCell ref="C738:D738"/>
    <mergeCell ref="C751:D751"/>
    <mergeCell ref="C752:D752"/>
    <mergeCell ref="C753:D753"/>
    <mergeCell ref="C754:D754"/>
    <mergeCell ref="C755:D755"/>
    <mergeCell ref="C756:D756"/>
    <mergeCell ref="C745:D745"/>
    <mergeCell ref="C746:D746"/>
    <mergeCell ref="C747:D747"/>
    <mergeCell ref="C748:D748"/>
    <mergeCell ref="C749:D749"/>
    <mergeCell ref="C750:D750"/>
    <mergeCell ref="C763:D763"/>
    <mergeCell ref="C764:D764"/>
    <mergeCell ref="C765:D765"/>
    <mergeCell ref="C766:D766"/>
    <mergeCell ref="C767:D767"/>
    <mergeCell ref="C768:D768"/>
    <mergeCell ref="C757:D757"/>
    <mergeCell ref="C758:D758"/>
    <mergeCell ref="C759:D759"/>
    <mergeCell ref="C760:D760"/>
    <mergeCell ref="C761:D761"/>
    <mergeCell ref="C762:D762"/>
    <mergeCell ref="C775:D775"/>
    <mergeCell ref="C776:D776"/>
    <mergeCell ref="C777:D777"/>
    <mergeCell ref="C778:D778"/>
    <mergeCell ref="C779:D779"/>
    <mergeCell ref="C780:D780"/>
    <mergeCell ref="C769:D769"/>
    <mergeCell ref="C770:D770"/>
    <mergeCell ref="C771:D771"/>
    <mergeCell ref="C772:D772"/>
    <mergeCell ref="C773:D773"/>
    <mergeCell ref="C774:D77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8"/>
  <sheetViews>
    <sheetView view="pageBreakPreview" topLeftCell="A13" zoomScale="110" zoomScaleNormal="110" zoomScaleSheetLayoutView="110" workbookViewId="0">
      <selection activeCell="I13" sqref="I13"/>
    </sheetView>
  </sheetViews>
  <sheetFormatPr defaultColWidth="9.1640625" defaultRowHeight="18.75"/>
  <cols>
    <col min="1" max="1" width="6.83203125" style="60" customWidth="1"/>
    <col min="2" max="3" width="9.1640625" style="60"/>
    <col min="4" max="4" width="9.33203125" style="60" bestFit="1" customWidth="1"/>
    <col min="5" max="5" width="7.83203125" style="60" customWidth="1"/>
    <col min="6" max="6" width="9.1640625" style="60"/>
    <col min="7" max="7" width="9.83203125" style="60" customWidth="1"/>
    <col min="8" max="8" width="25" style="60" customWidth="1"/>
    <col min="9" max="9" width="9" style="60" customWidth="1"/>
    <col min="10" max="10" width="9.1640625" style="60"/>
    <col min="11" max="11" width="17.1640625" style="60" customWidth="1"/>
    <col min="12" max="16384" width="9.1640625" style="60"/>
  </cols>
  <sheetData>
    <row r="1" spans="1:11" ht="21">
      <c r="A1" s="397" t="s">
        <v>0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</row>
    <row r="2" spans="1:11">
      <c r="A2" s="563" t="s">
        <v>42</v>
      </c>
      <c r="B2" s="551"/>
      <c r="C2" s="551"/>
      <c r="D2" s="551"/>
      <c r="E2" s="551"/>
      <c r="F2" s="551"/>
      <c r="G2" s="551"/>
      <c r="H2" s="551"/>
      <c r="I2" s="551"/>
      <c r="J2" s="551"/>
      <c r="K2" s="590"/>
    </row>
    <row r="3" spans="1:11">
      <c r="A3" s="564" t="s">
        <v>141</v>
      </c>
      <c r="B3" s="551"/>
      <c r="C3" s="551"/>
      <c r="D3" s="551"/>
      <c r="E3" s="551"/>
      <c r="F3" s="551"/>
      <c r="G3" s="551"/>
      <c r="H3" s="551"/>
      <c r="I3" s="551"/>
      <c r="J3" s="551"/>
      <c r="K3" s="590"/>
    </row>
    <row r="4" spans="1:11">
      <c r="A4" s="563" t="s">
        <v>142</v>
      </c>
      <c r="B4" s="551"/>
      <c r="C4" s="551"/>
      <c r="D4" s="551"/>
      <c r="E4" s="551"/>
      <c r="F4" s="551"/>
      <c r="G4" s="551"/>
      <c r="H4" s="551"/>
      <c r="I4" s="551"/>
      <c r="J4" s="551"/>
      <c r="K4" s="590"/>
    </row>
    <row r="5" spans="1:11">
      <c r="A5" s="563" t="s">
        <v>44</v>
      </c>
      <c r="B5" s="551"/>
      <c r="C5" s="551"/>
      <c r="D5" s="551"/>
      <c r="E5" s="551"/>
      <c r="F5" s="551"/>
      <c r="G5" s="551"/>
      <c r="H5" s="551"/>
      <c r="I5" s="551"/>
      <c r="J5" s="551"/>
      <c r="K5" s="590"/>
    </row>
    <row r="6" spans="1:11">
      <c r="A6" s="563" t="s">
        <v>143</v>
      </c>
      <c r="B6" s="551"/>
      <c r="C6" s="551"/>
      <c r="D6" s="551"/>
      <c r="E6" s="551"/>
      <c r="F6" s="551"/>
      <c r="G6" s="551"/>
      <c r="H6" s="551"/>
      <c r="I6" s="551"/>
      <c r="J6" s="551"/>
      <c r="K6" s="590"/>
    </row>
    <row r="7" spans="1:11" ht="19.5" thickBot="1">
      <c r="A7" s="536" t="s">
        <v>3</v>
      </c>
      <c r="B7" s="536"/>
      <c r="C7" s="536"/>
      <c r="D7" s="536"/>
      <c r="E7" s="536"/>
      <c r="F7" s="536"/>
      <c r="G7" s="536"/>
      <c r="H7" s="536"/>
      <c r="I7" s="536"/>
      <c r="J7" s="536"/>
      <c r="K7" s="536"/>
    </row>
    <row r="8" spans="1:11" ht="19.5" thickTop="1">
      <c r="A8" s="571" t="s">
        <v>6</v>
      </c>
      <c r="B8" s="571" t="s">
        <v>7</v>
      </c>
      <c r="C8" s="571"/>
      <c r="D8" s="571"/>
      <c r="E8" s="571"/>
      <c r="F8" s="567" t="s">
        <v>144</v>
      </c>
      <c r="G8" s="568"/>
      <c r="H8" s="565" t="s">
        <v>145</v>
      </c>
      <c r="I8" s="567" t="s">
        <v>146</v>
      </c>
      <c r="J8" s="568"/>
      <c r="K8" s="565" t="s">
        <v>9</v>
      </c>
    </row>
    <row r="9" spans="1:11">
      <c r="A9" s="571"/>
      <c r="B9" s="571"/>
      <c r="C9" s="571"/>
      <c r="D9" s="571"/>
      <c r="E9" s="571"/>
      <c r="F9" s="569" t="s">
        <v>147</v>
      </c>
      <c r="G9" s="570"/>
      <c r="H9" s="566"/>
      <c r="I9" s="569" t="s">
        <v>148</v>
      </c>
      <c r="J9" s="570"/>
      <c r="K9" s="566"/>
    </row>
    <row r="10" spans="1:11">
      <c r="A10" s="61">
        <v>1</v>
      </c>
      <c r="B10" s="559" t="s">
        <v>149</v>
      </c>
      <c r="C10" s="560"/>
      <c r="D10" s="560"/>
      <c r="E10" s="62"/>
      <c r="F10" s="574">
        <f>'สวนที่1-ก่อสร้าง(ปร4)'!K42</f>
        <v>1499241</v>
      </c>
      <c r="G10" s="555"/>
      <c r="H10" s="214">
        <f>'คำนวณ Factor F 5%'!C14</f>
        <v>1.3025</v>
      </c>
      <c r="I10" s="572">
        <f>H10*F10</f>
        <v>1952761.4025000001</v>
      </c>
      <c r="J10" s="573"/>
      <c r="K10" s="61"/>
    </row>
    <row r="11" spans="1:11">
      <c r="A11" s="61">
        <v>2</v>
      </c>
      <c r="B11" s="559" t="s">
        <v>150</v>
      </c>
      <c r="C11" s="560"/>
      <c r="D11" s="560"/>
      <c r="E11" s="62"/>
      <c r="F11" s="574"/>
      <c r="G11" s="555"/>
      <c r="H11" s="64">
        <v>0</v>
      </c>
      <c r="I11" s="572">
        <f>H11*F11</f>
        <v>0</v>
      </c>
      <c r="J11" s="573"/>
      <c r="K11" s="61"/>
    </row>
    <row r="12" spans="1:11">
      <c r="A12" s="61">
        <v>3</v>
      </c>
      <c r="B12" s="559" t="s">
        <v>151</v>
      </c>
      <c r="C12" s="560"/>
      <c r="D12" s="560"/>
      <c r="E12" s="62"/>
      <c r="F12" s="574"/>
      <c r="G12" s="555"/>
      <c r="H12" s="156">
        <v>0</v>
      </c>
      <c r="I12" s="574">
        <f>F12</f>
        <v>0</v>
      </c>
      <c r="J12" s="555"/>
      <c r="K12" s="61"/>
    </row>
    <row r="13" spans="1:11">
      <c r="A13" s="61"/>
      <c r="B13" s="65"/>
      <c r="C13" s="66"/>
      <c r="D13" s="66"/>
      <c r="E13" s="67"/>
      <c r="F13" s="554"/>
      <c r="G13" s="555"/>
      <c r="H13" s="61"/>
      <c r="I13" s="68"/>
      <c r="J13" s="62"/>
      <c r="K13" s="61"/>
    </row>
    <row r="14" spans="1:11">
      <c r="A14" s="61"/>
      <c r="B14" s="556" t="s">
        <v>152</v>
      </c>
      <c r="C14" s="557"/>
      <c r="D14" s="557"/>
      <c r="E14" s="558"/>
      <c r="F14" s="554"/>
      <c r="G14" s="555"/>
      <c r="H14" s="61"/>
      <c r="I14" s="68"/>
      <c r="J14" s="62"/>
      <c r="K14" s="61"/>
    </row>
    <row r="15" spans="1:11">
      <c r="A15" s="61"/>
      <c r="B15" s="559" t="s">
        <v>153</v>
      </c>
      <c r="C15" s="560"/>
      <c r="D15" s="560"/>
      <c r="E15" s="69">
        <v>0</v>
      </c>
      <c r="F15" s="554"/>
      <c r="G15" s="555"/>
      <c r="H15" s="61"/>
      <c r="I15" s="68"/>
      <c r="J15" s="62"/>
      <c r="K15" s="61"/>
    </row>
    <row r="16" spans="1:11">
      <c r="A16" s="61"/>
      <c r="B16" s="559" t="s">
        <v>154</v>
      </c>
      <c r="C16" s="560"/>
      <c r="D16" s="560"/>
      <c r="E16" s="69">
        <v>0</v>
      </c>
      <c r="F16" s="554"/>
      <c r="G16" s="555"/>
      <c r="H16" s="61"/>
      <c r="I16" s="68"/>
      <c r="J16" s="62"/>
      <c r="K16" s="61"/>
    </row>
    <row r="17" spans="1:18">
      <c r="A17" s="61"/>
      <c r="B17" s="559" t="s">
        <v>155</v>
      </c>
      <c r="C17" s="560"/>
      <c r="D17" s="560"/>
      <c r="E17" s="70">
        <v>0.06</v>
      </c>
      <c r="F17" s="554"/>
      <c r="G17" s="555"/>
      <c r="H17" s="61"/>
      <c r="I17" s="68"/>
      <c r="J17" s="62"/>
      <c r="K17" s="61"/>
    </row>
    <row r="18" spans="1:18">
      <c r="A18" s="61"/>
      <c r="B18" s="561" t="s">
        <v>156</v>
      </c>
      <c r="C18" s="562"/>
      <c r="D18" s="562"/>
      <c r="E18" s="71">
        <v>7.0000000000000007E-2</v>
      </c>
      <c r="F18" s="554"/>
      <c r="G18" s="555"/>
      <c r="H18" s="61"/>
      <c r="I18" s="68"/>
      <c r="J18" s="62"/>
      <c r="K18" s="61"/>
    </row>
    <row r="19" spans="1:18">
      <c r="A19" s="63" t="s">
        <v>157</v>
      </c>
      <c r="B19" s="560" t="s">
        <v>158</v>
      </c>
      <c r="C19" s="560"/>
      <c r="D19" s="560"/>
      <c r="E19" s="560"/>
      <c r="F19" s="560"/>
      <c r="G19" s="560"/>
      <c r="H19" s="560"/>
      <c r="I19" s="572">
        <f>SUM(I10:I12)</f>
        <v>1952761.4025000001</v>
      </c>
      <c r="J19" s="573"/>
      <c r="K19" s="62"/>
    </row>
    <row r="20" spans="1:18">
      <c r="A20" s="61"/>
      <c r="B20" s="559" t="s">
        <v>159</v>
      </c>
      <c r="C20" s="560"/>
      <c r="D20" s="560"/>
      <c r="E20" s="552" t="str">
        <f>BAHTTEXT(I20)</f>
        <v>หนึ่งล้านเก้าแสนห้าหมื่นสองพันบาทถ้วน</v>
      </c>
      <c r="F20" s="552"/>
      <c r="G20" s="552"/>
      <c r="H20" s="552"/>
      <c r="I20" s="572">
        <v>1952000</v>
      </c>
      <c r="J20" s="573"/>
      <c r="K20" s="62"/>
    </row>
    <row r="21" spans="1:18">
      <c r="A21" s="72"/>
      <c r="B21" s="552" t="s">
        <v>160</v>
      </c>
      <c r="C21" s="552"/>
      <c r="D21" s="73"/>
      <c r="E21" s="72" t="s">
        <v>100</v>
      </c>
      <c r="F21" s="72"/>
      <c r="G21" s="72"/>
      <c r="H21" s="72"/>
      <c r="I21" s="72"/>
      <c r="J21" s="72"/>
      <c r="K21" s="72"/>
    </row>
    <row r="22" spans="1:18">
      <c r="A22" s="66"/>
      <c r="B22" s="553" t="s">
        <v>161</v>
      </c>
      <c r="C22" s="553"/>
      <c r="D22" s="74"/>
      <c r="E22" s="66" t="s">
        <v>162</v>
      </c>
      <c r="F22" s="66"/>
      <c r="G22" s="66"/>
      <c r="H22" s="66"/>
      <c r="I22" s="66"/>
      <c r="J22" s="66"/>
      <c r="K22" s="66"/>
    </row>
    <row r="25" spans="1:18" ht="21">
      <c r="A25" s="372"/>
      <c r="B25" s="372"/>
      <c r="C25" s="372"/>
      <c r="D25" s="385" t="s">
        <v>33</v>
      </c>
      <c r="E25" s="385"/>
      <c r="F25" s="385"/>
      <c r="G25" s="385"/>
      <c r="H25" s="385"/>
      <c r="I25" s="372"/>
      <c r="J25" s="373"/>
    </row>
    <row r="26" spans="1:18" ht="21">
      <c r="A26" s="372"/>
      <c r="B26" s="372"/>
      <c r="C26" s="372"/>
      <c r="D26" s="372" t="s">
        <v>34</v>
      </c>
      <c r="E26" s="372"/>
      <c r="F26" s="372"/>
      <c r="G26" s="373"/>
      <c r="H26" s="372"/>
      <c r="I26" s="374"/>
      <c r="J26" s="374"/>
    </row>
    <row r="27" spans="1:18" ht="21">
      <c r="A27" s="372"/>
      <c r="B27" s="372"/>
      <c r="C27" s="372"/>
      <c r="D27" s="417"/>
      <c r="E27" s="417"/>
      <c r="F27" s="417"/>
      <c r="G27" s="417"/>
      <c r="H27" s="417"/>
      <c r="I27" s="375"/>
      <c r="J27" s="375"/>
      <c r="K27" s="206"/>
    </row>
    <row r="28" spans="1:18" ht="21">
      <c r="A28" s="372"/>
      <c r="B28" s="372"/>
      <c r="C28" s="372"/>
      <c r="D28" s="385" t="s">
        <v>35</v>
      </c>
      <c r="E28" s="385"/>
      <c r="F28" s="385"/>
      <c r="G28" s="385"/>
      <c r="H28" s="385"/>
      <c r="I28" s="372"/>
      <c r="J28" s="372"/>
      <c r="K28" s="319"/>
    </row>
    <row r="29" spans="1:18" ht="21">
      <c r="A29" s="372"/>
      <c r="B29" s="372"/>
      <c r="C29" s="372"/>
      <c r="D29" s="372" t="s">
        <v>36</v>
      </c>
      <c r="E29" s="372"/>
      <c r="F29" s="372"/>
      <c r="G29" s="372"/>
      <c r="H29" s="372"/>
      <c r="I29" s="372"/>
      <c r="J29" s="374"/>
    </row>
    <row r="30" spans="1:18" ht="21">
      <c r="A30" s="374"/>
      <c r="B30" s="374"/>
      <c r="C30" s="374"/>
      <c r="D30" s="372"/>
      <c r="E30" s="372"/>
      <c r="F30" s="372"/>
      <c r="G30" s="374"/>
      <c r="H30" s="372"/>
      <c r="I30" s="375"/>
      <c r="J30" s="375"/>
      <c r="P30" s="206"/>
      <c r="Q30" s="206"/>
      <c r="R30" s="206"/>
    </row>
    <row r="31" spans="1:18" ht="21">
      <c r="A31" s="372"/>
      <c r="B31" s="375"/>
      <c r="C31" s="375"/>
      <c r="D31" s="385" t="s">
        <v>35</v>
      </c>
      <c r="E31" s="385"/>
      <c r="F31" s="385"/>
      <c r="G31" s="385"/>
      <c r="H31" s="385"/>
      <c r="I31" s="372"/>
      <c r="J31" s="372"/>
      <c r="K31" s="205"/>
      <c r="L31" s="205"/>
      <c r="N31" s="206"/>
      <c r="O31" s="206"/>
      <c r="P31" s="206"/>
    </row>
    <row r="32" spans="1:18" ht="21">
      <c r="A32" s="372"/>
      <c r="B32" s="375"/>
      <c r="C32" s="375"/>
      <c r="D32" s="372" t="s">
        <v>37</v>
      </c>
      <c r="E32" s="372"/>
      <c r="F32" s="372"/>
      <c r="G32" s="372"/>
      <c r="H32" s="372"/>
      <c r="I32" s="372"/>
      <c r="J32" s="372"/>
    </row>
    <row r="33" spans="1:11" ht="21">
      <c r="A33" s="372"/>
      <c r="B33" s="375"/>
      <c r="C33" s="375"/>
      <c r="D33" s="372"/>
      <c r="E33" s="372"/>
      <c r="F33" s="372"/>
      <c r="G33" s="372"/>
      <c r="H33" s="372"/>
      <c r="I33" s="372"/>
      <c r="J33" s="372"/>
    </row>
    <row r="34" spans="1:11" ht="21">
      <c r="A34" s="372"/>
      <c r="B34" s="375"/>
      <c r="C34" s="375"/>
      <c r="D34" s="385" t="s">
        <v>35</v>
      </c>
      <c r="E34" s="385"/>
      <c r="F34" s="385"/>
      <c r="G34" s="385"/>
      <c r="H34" s="385"/>
      <c r="I34" s="372"/>
      <c r="J34" s="372"/>
      <c r="K34" s="205"/>
    </row>
    <row r="35" spans="1:11" ht="21">
      <c r="A35" s="372"/>
      <c r="B35" s="375"/>
      <c r="C35" s="375"/>
      <c r="D35" s="372" t="s">
        <v>38</v>
      </c>
      <c r="E35" s="372"/>
      <c r="F35" s="372"/>
      <c r="G35" s="372"/>
      <c r="H35" s="372"/>
      <c r="I35" s="372"/>
      <c r="J35" s="372"/>
    </row>
    <row r="36" spans="1:11" ht="21">
      <c r="A36" s="372"/>
      <c r="B36" s="375"/>
      <c r="C36" s="375"/>
      <c r="D36" s="372"/>
      <c r="E36" s="372"/>
      <c r="F36" s="372"/>
      <c r="G36" s="372"/>
      <c r="H36" s="372"/>
      <c r="I36" s="372"/>
      <c r="J36" s="372"/>
    </row>
    <row r="37" spans="1:11" ht="21">
      <c r="A37" s="372"/>
      <c r="B37" s="372"/>
      <c r="C37" s="372"/>
      <c r="D37" s="385" t="s">
        <v>39</v>
      </c>
      <c r="E37" s="385"/>
      <c r="F37" s="385"/>
      <c r="G37" s="385"/>
      <c r="H37" s="385"/>
      <c r="I37" s="372"/>
      <c r="J37" s="375"/>
    </row>
    <row r="38" spans="1:11" ht="21">
      <c r="A38" s="372"/>
      <c r="B38" s="372"/>
      <c r="C38" s="372"/>
      <c r="D38" s="372" t="s">
        <v>40</v>
      </c>
      <c r="E38" s="372"/>
      <c r="F38" s="372"/>
      <c r="G38" s="372"/>
      <c r="H38" s="372"/>
      <c r="I38" s="375"/>
      <c r="J38" s="372"/>
    </row>
  </sheetData>
  <mergeCells count="48">
    <mergeCell ref="D37:H37"/>
    <mergeCell ref="D25:H25"/>
    <mergeCell ref="D27:H27"/>
    <mergeCell ref="D28:H28"/>
    <mergeCell ref="D31:H31"/>
    <mergeCell ref="D34:H34"/>
    <mergeCell ref="B12:D12"/>
    <mergeCell ref="B10:D10"/>
    <mergeCell ref="I10:J10"/>
    <mergeCell ref="F11:G11"/>
    <mergeCell ref="I11:J11"/>
    <mergeCell ref="F10:G10"/>
    <mergeCell ref="B11:D11"/>
    <mergeCell ref="I20:J20"/>
    <mergeCell ref="I19:J19"/>
    <mergeCell ref="F12:G12"/>
    <mergeCell ref="I12:J12"/>
    <mergeCell ref="F13:G13"/>
    <mergeCell ref="A1:K1"/>
    <mergeCell ref="A2:K2"/>
    <mergeCell ref="A3:K3"/>
    <mergeCell ref="A4:K4"/>
    <mergeCell ref="K8:K9"/>
    <mergeCell ref="I8:J8"/>
    <mergeCell ref="I9:J9"/>
    <mergeCell ref="F8:G8"/>
    <mergeCell ref="A5:K5"/>
    <mergeCell ref="A6:K6"/>
    <mergeCell ref="A7:K7"/>
    <mergeCell ref="A8:A9"/>
    <mergeCell ref="F9:G9"/>
    <mergeCell ref="B8:E9"/>
    <mergeCell ref="H8:H9"/>
    <mergeCell ref="B21:C21"/>
    <mergeCell ref="B22:C22"/>
    <mergeCell ref="F17:G17"/>
    <mergeCell ref="F18:G18"/>
    <mergeCell ref="B14:E14"/>
    <mergeCell ref="B15:D15"/>
    <mergeCell ref="B16:D16"/>
    <mergeCell ref="B17:D17"/>
    <mergeCell ref="B18:D18"/>
    <mergeCell ref="B20:D20"/>
    <mergeCell ref="E20:H20"/>
    <mergeCell ref="F14:G14"/>
    <mergeCell ref="F15:G15"/>
    <mergeCell ref="B19:H19"/>
    <mergeCell ref="F16:G16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scale="82" orientation="portrait" horizontalDpi="4294967293" r:id="rId1"/>
  <headerFooter>
    <oddHeader>&amp;Rแบบ ปร.5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01080"/>
  </sheetPr>
  <dimension ref="A1:W780"/>
  <sheetViews>
    <sheetView view="pageBreakPreview" topLeftCell="B1" zoomScaleSheetLayoutView="100" workbookViewId="0">
      <selection activeCell="O196" sqref="A1:XFD1048576"/>
    </sheetView>
  </sheetViews>
  <sheetFormatPr defaultRowHeight="18.75"/>
  <cols>
    <col min="1" max="1" width="6.83203125" style="38" hidden="1" customWidth="1"/>
    <col min="2" max="2" width="5.83203125" style="36" customWidth="1"/>
    <col min="3" max="3" width="5.5" style="200" customWidth="1"/>
    <col min="4" max="4" width="61.6640625" style="201" customWidth="1"/>
    <col min="5" max="5" width="13" style="201" customWidth="1"/>
    <col min="6" max="6" width="12.33203125" style="266" customWidth="1"/>
    <col min="7" max="7" width="16.5" style="202" customWidth="1"/>
    <col min="8" max="8" width="17.1640625" style="297" customWidth="1"/>
    <col min="9" max="9" width="15.5" style="297" customWidth="1"/>
    <col min="10" max="10" width="17.83203125" style="297" customWidth="1"/>
    <col min="11" max="11" width="18.1640625" style="297" customWidth="1"/>
    <col min="12" max="12" width="17" style="224" customWidth="1"/>
    <col min="13" max="13" width="16.5" style="36" customWidth="1"/>
    <col min="14" max="14" width="18.1640625" style="37" customWidth="1"/>
    <col min="15" max="15" width="15.6640625" style="38" customWidth="1"/>
    <col min="16" max="16" width="12.33203125" style="38" customWidth="1"/>
    <col min="17" max="17" width="10.83203125" style="47" customWidth="1"/>
    <col min="18" max="18" width="10.6640625" style="47" customWidth="1"/>
    <col min="19" max="19" width="10.33203125" style="46" customWidth="1"/>
    <col min="20" max="20" width="14.6640625" style="47" customWidth="1"/>
    <col min="21" max="16384" width="9.33203125" style="38"/>
  </cols>
  <sheetData>
    <row r="1" spans="2:23" ht="35.25" customHeight="1">
      <c r="B1" s="550" t="s">
        <v>41</v>
      </c>
      <c r="C1" s="550"/>
      <c r="D1" s="550"/>
      <c r="E1" s="550"/>
      <c r="F1" s="550"/>
      <c r="G1" s="550"/>
      <c r="H1" s="550"/>
      <c r="I1" s="550"/>
      <c r="J1" s="550"/>
      <c r="K1" s="550"/>
      <c r="L1" s="550"/>
      <c r="Q1" s="38"/>
      <c r="R1" s="38"/>
      <c r="S1" s="38"/>
      <c r="T1" s="38"/>
    </row>
    <row r="2" spans="2:23" ht="22.5" customHeight="1">
      <c r="B2" s="551" t="s">
        <v>42</v>
      </c>
      <c r="C2" s="551"/>
      <c r="D2" s="551"/>
      <c r="E2" s="551"/>
      <c r="F2" s="551"/>
      <c r="G2" s="551"/>
      <c r="H2" s="551"/>
      <c r="I2" s="551"/>
      <c r="J2" s="551"/>
      <c r="K2" s="551"/>
      <c r="L2" s="551"/>
      <c r="Q2" s="38"/>
      <c r="R2" s="38"/>
      <c r="S2" s="38"/>
      <c r="T2" s="38"/>
    </row>
    <row r="3" spans="2:23" ht="22.5" customHeight="1">
      <c r="B3" s="551" t="str">
        <f>ปร5!A3</f>
        <v>ชื่อโครงการ/งานปรับปรุงอาคารภายในมหาวิทยาลัยราชภัฏลำปาง</v>
      </c>
      <c r="C3" s="551"/>
      <c r="D3" s="551"/>
      <c r="E3" s="551"/>
      <c r="F3" s="551"/>
      <c r="G3" s="551"/>
      <c r="H3" s="551"/>
      <c r="I3" s="551"/>
      <c r="J3" s="551"/>
      <c r="K3" s="551"/>
      <c r="L3" s="551"/>
      <c r="N3" s="157"/>
      <c r="O3" s="158"/>
      <c r="P3" s="158"/>
      <c r="Q3" s="158"/>
      <c r="R3" s="158"/>
      <c r="S3" s="158"/>
      <c r="T3" s="158"/>
      <c r="U3" s="158"/>
      <c r="V3" s="158"/>
      <c r="W3" s="158"/>
    </row>
    <row r="4" spans="2:23">
      <c r="B4" s="551" t="s">
        <v>43</v>
      </c>
      <c r="C4" s="551"/>
      <c r="D4" s="551"/>
      <c r="E4" s="551"/>
      <c r="F4" s="551"/>
      <c r="G4" s="551"/>
      <c r="H4" s="551"/>
      <c r="I4" s="551"/>
      <c r="J4" s="551"/>
      <c r="K4" s="551"/>
      <c r="L4" s="551"/>
      <c r="M4" s="39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2:23">
      <c r="B5" s="551" t="s">
        <v>44</v>
      </c>
      <c r="C5" s="551"/>
      <c r="D5" s="551"/>
      <c r="E5" s="551"/>
      <c r="F5" s="551"/>
      <c r="G5" s="551"/>
      <c r="H5" s="551"/>
      <c r="I5" s="551"/>
      <c r="J5" s="551"/>
      <c r="K5" s="551"/>
      <c r="L5" s="551"/>
      <c r="M5" s="39"/>
      <c r="N5" s="40"/>
      <c r="O5" s="40"/>
      <c r="P5" s="40"/>
      <c r="Q5" s="40"/>
      <c r="R5" s="40"/>
      <c r="S5" s="40"/>
      <c r="T5" s="40"/>
      <c r="U5" s="40"/>
      <c r="V5" s="40"/>
      <c r="W5" s="40"/>
    </row>
    <row r="6" spans="2:23">
      <c r="B6" s="551" t="str">
        <f>ปร5!A6</f>
        <v xml:space="preserve">คำนวณราคากลางโดย   งานอาคารสถานที่     เมื่อวันที่ </v>
      </c>
      <c r="C6" s="551"/>
      <c r="D6" s="551"/>
      <c r="E6" s="551"/>
      <c r="F6" s="551"/>
      <c r="G6" s="551"/>
      <c r="H6" s="551"/>
      <c r="I6" s="551"/>
      <c r="J6" s="551"/>
      <c r="K6" s="551"/>
      <c r="L6" s="551"/>
      <c r="M6" s="39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2:23" ht="19.5" thickBot="1">
      <c r="B7" s="535" t="s">
        <v>3</v>
      </c>
      <c r="C7" s="536"/>
      <c r="D7" s="536"/>
      <c r="E7" s="536"/>
      <c r="F7" s="536"/>
      <c r="G7" s="536"/>
      <c r="H7" s="536"/>
      <c r="I7" s="536"/>
      <c r="J7" s="536"/>
      <c r="K7" s="536"/>
      <c r="L7" s="537" t="s">
        <v>3</v>
      </c>
      <c r="M7" s="39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2:23" ht="22.15" customHeight="1" thickTop="1">
      <c r="B8" s="538" t="s">
        <v>45</v>
      </c>
      <c r="C8" s="540" t="s">
        <v>7</v>
      </c>
      <c r="D8" s="541"/>
      <c r="E8" s="544" t="s">
        <v>46</v>
      </c>
      <c r="F8" s="546" t="s">
        <v>47</v>
      </c>
      <c r="G8" s="267" t="s">
        <v>48</v>
      </c>
      <c r="H8" s="298"/>
      <c r="I8" s="299" t="s">
        <v>49</v>
      </c>
      <c r="J8" s="300"/>
      <c r="K8" s="286" t="s">
        <v>50</v>
      </c>
      <c r="L8" s="548" t="s">
        <v>9</v>
      </c>
      <c r="M8" s="39"/>
      <c r="N8" s="40"/>
      <c r="O8" s="40"/>
      <c r="P8" s="40"/>
      <c r="Q8" s="40"/>
      <c r="R8" s="40"/>
      <c r="S8" s="40"/>
      <c r="T8" s="40"/>
      <c r="U8" s="40"/>
      <c r="V8" s="40"/>
      <c r="W8" s="40"/>
    </row>
    <row r="9" spans="2:23" ht="22.15" customHeight="1">
      <c r="B9" s="539"/>
      <c r="C9" s="542"/>
      <c r="D9" s="543"/>
      <c r="E9" s="545"/>
      <c r="F9" s="547"/>
      <c r="G9" s="268" t="s">
        <v>51</v>
      </c>
      <c r="H9" s="301" t="s">
        <v>52</v>
      </c>
      <c r="I9" s="301" t="s">
        <v>51</v>
      </c>
      <c r="J9" s="301" t="s">
        <v>52</v>
      </c>
      <c r="K9" s="287" t="s">
        <v>53</v>
      </c>
      <c r="L9" s="549"/>
      <c r="Q9" s="38"/>
      <c r="R9" s="38"/>
      <c r="S9" s="38"/>
      <c r="T9" s="38"/>
    </row>
    <row r="10" spans="2:23" ht="22.15" customHeight="1">
      <c r="B10" s="31"/>
      <c r="C10" s="529" t="s">
        <v>54</v>
      </c>
      <c r="D10" s="530"/>
      <c r="E10" s="178"/>
      <c r="F10" s="253"/>
      <c r="G10" s="269"/>
      <c r="H10" s="288"/>
      <c r="I10" s="288"/>
      <c r="J10" s="288"/>
      <c r="K10" s="288"/>
      <c r="L10" s="216"/>
      <c r="Q10" s="38"/>
      <c r="R10" s="38"/>
      <c r="S10" s="38"/>
      <c r="T10" s="38"/>
    </row>
    <row r="11" spans="2:23" ht="22.15" customHeight="1">
      <c r="B11" s="32"/>
      <c r="C11" s="531" t="s">
        <v>55</v>
      </c>
      <c r="D11" s="532"/>
      <c r="E11" s="179"/>
      <c r="F11" s="197"/>
      <c r="G11" s="270"/>
      <c r="H11" s="302"/>
      <c r="I11" s="303"/>
      <c r="J11" s="303"/>
      <c r="K11" s="289"/>
      <c r="L11" s="217"/>
      <c r="Q11" s="38"/>
      <c r="R11" s="38"/>
      <c r="S11" s="38"/>
      <c r="T11" s="38"/>
    </row>
    <row r="12" spans="2:23" ht="22.15" customHeight="1">
      <c r="B12" s="32">
        <v>1</v>
      </c>
      <c r="C12" s="533" t="s">
        <v>56</v>
      </c>
      <c r="D12" s="534"/>
      <c r="E12" s="181" t="s">
        <v>57</v>
      </c>
      <c r="F12" s="197"/>
      <c r="G12" s="271"/>
      <c r="H12" s="302"/>
      <c r="I12" s="303"/>
      <c r="J12" s="303"/>
      <c r="K12" s="290">
        <f>K77</f>
        <v>0</v>
      </c>
      <c r="L12" s="219"/>
      <c r="Q12" s="38"/>
      <c r="R12" s="38"/>
      <c r="S12" s="38"/>
      <c r="T12" s="38"/>
    </row>
    <row r="13" spans="2:23" ht="22.15" customHeight="1">
      <c r="B13" s="32">
        <v>2</v>
      </c>
      <c r="C13" s="533" t="s">
        <v>58</v>
      </c>
      <c r="D13" s="534"/>
      <c r="E13" s="181" t="s">
        <v>57</v>
      </c>
      <c r="F13" s="197"/>
      <c r="G13" s="271"/>
      <c r="H13" s="292"/>
      <c r="I13" s="303"/>
      <c r="J13" s="303"/>
      <c r="K13" s="291">
        <f>K139</f>
        <v>1499241</v>
      </c>
      <c r="L13" s="218"/>
      <c r="Q13" s="38"/>
      <c r="R13" s="38"/>
      <c r="S13" s="38"/>
      <c r="T13" s="38"/>
    </row>
    <row r="14" spans="2:23" ht="22.15" customHeight="1">
      <c r="B14" s="32">
        <v>3</v>
      </c>
      <c r="C14" s="533" t="s">
        <v>59</v>
      </c>
      <c r="D14" s="534"/>
      <c r="E14" s="181" t="s">
        <v>57</v>
      </c>
      <c r="F14" s="254"/>
      <c r="G14" s="271"/>
      <c r="H14" s="292"/>
      <c r="I14" s="303"/>
      <c r="J14" s="303"/>
      <c r="K14" s="291"/>
      <c r="L14" s="219"/>
      <c r="Q14" s="38"/>
      <c r="R14" s="38"/>
      <c r="S14" s="38"/>
      <c r="T14" s="38"/>
    </row>
    <row r="15" spans="2:23" ht="22.15" customHeight="1">
      <c r="B15" s="33">
        <v>4</v>
      </c>
      <c r="C15" s="533" t="s">
        <v>60</v>
      </c>
      <c r="D15" s="534"/>
      <c r="E15" s="182" t="s">
        <v>57</v>
      </c>
      <c r="F15" s="197"/>
      <c r="G15" s="272"/>
      <c r="H15" s="303"/>
      <c r="I15" s="303"/>
      <c r="J15" s="303"/>
      <c r="K15" s="291"/>
      <c r="L15" s="219"/>
      <c r="Q15" s="38"/>
      <c r="R15" s="38"/>
      <c r="S15" s="38"/>
      <c r="T15" s="38"/>
    </row>
    <row r="16" spans="2:23" ht="22.15" customHeight="1">
      <c r="B16" s="33"/>
      <c r="C16" s="523"/>
      <c r="D16" s="524"/>
      <c r="E16" s="180"/>
      <c r="F16" s="197"/>
      <c r="G16" s="272"/>
      <c r="H16" s="303"/>
      <c r="I16" s="303"/>
      <c r="J16" s="303"/>
      <c r="K16" s="292"/>
      <c r="L16" s="219"/>
      <c r="Q16" s="38"/>
      <c r="R16" s="38"/>
      <c r="S16" s="38"/>
      <c r="T16" s="38"/>
    </row>
    <row r="17" spans="2:20" ht="22.15" customHeight="1">
      <c r="B17" s="33"/>
      <c r="C17" s="523"/>
      <c r="D17" s="524"/>
      <c r="E17" s="180"/>
      <c r="F17" s="197"/>
      <c r="G17" s="272"/>
      <c r="H17" s="303"/>
      <c r="I17" s="303"/>
      <c r="J17" s="303"/>
      <c r="K17" s="292"/>
      <c r="L17" s="219"/>
      <c r="Q17" s="38"/>
      <c r="R17" s="38"/>
      <c r="S17" s="38"/>
      <c r="T17" s="38"/>
    </row>
    <row r="18" spans="2:20" ht="22.15" customHeight="1">
      <c r="B18" s="33"/>
      <c r="C18" s="523"/>
      <c r="D18" s="524"/>
      <c r="E18" s="180"/>
      <c r="F18" s="197"/>
      <c r="G18" s="272"/>
      <c r="H18" s="303"/>
      <c r="I18" s="303"/>
      <c r="J18" s="303"/>
      <c r="K18" s="292"/>
      <c r="L18" s="219"/>
      <c r="Q18" s="38"/>
      <c r="R18" s="38"/>
      <c r="S18" s="38"/>
      <c r="T18" s="38"/>
    </row>
    <row r="19" spans="2:20" ht="22.15" customHeight="1">
      <c r="B19" s="33"/>
      <c r="C19" s="523"/>
      <c r="D19" s="524"/>
      <c r="E19" s="180"/>
      <c r="F19" s="197"/>
      <c r="G19" s="272"/>
      <c r="H19" s="303"/>
      <c r="I19" s="303"/>
      <c r="J19" s="303"/>
      <c r="K19" s="292"/>
      <c r="L19" s="219"/>
      <c r="Q19" s="38"/>
      <c r="R19" s="38"/>
      <c r="S19" s="38"/>
      <c r="T19" s="38"/>
    </row>
    <row r="20" spans="2:20" ht="22.15" customHeight="1">
      <c r="B20" s="33"/>
      <c r="C20" s="523"/>
      <c r="D20" s="524"/>
      <c r="E20" s="180"/>
      <c r="F20" s="197"/>
      <c r="G20" s="272"/>
      <c r="H20" s="303"/>
      <c r="I20" s="303"/>
      <c r="J20" s="303"/>
      <c r="K20" s="292"/>
      <c r="L20" s="219"/>
      <c r="Q20" s="38"/>
      <c r="R20" s="38"/>
      <c r="S20" s="38"/>
      <c r="T20" s="38"/>
    </row>
    <row r="21" spans="2:20" ht="22.15" customHeight="1">
      <c r="B21" s="33"/>
      <c r="C21" s="523"/>
      <c r="D21" s="524"/>
      <c r="E21" s="180"/>
      <c r="F21" s="197"/>
      <c r="G21" s="272"/>
      <c r="H21" s="303"/>
      <c r="I21" s="303"/>
      <c r="J21" s="303"/>
      <c r="K21" s="292"/>
      <c r="L21" s="219"/>
      <c r="Q21" s="38"/>
      <c r="R21" s="38"/>
      <c r="S21" s="38"/>
      <c r="T21" s="38"/>
    </row>
    <row r="22" spans="2:20" ht="22.15" customHeight="1">
      <c r="B22" s="33"/>
      <c r="C22" s="523"/>
      <c r="D22" s="524"/>
      <c r="E22" s="180"/>
      <c r="F22" s="197"/>
      <c r="G22" s="272"/>
      <c r="H22" s="303"/>
      <c r="I22" s="303"/>
      <c r="J22" s="303"/>
      <c r="K22" s="292"/>
      <c r="L22" s="219"/>
      <c r="Q22" s="38"/>
      <c r="R22" s="38"/>
      <c r="S22" s="38"/>
      <c r="T22" s="38"/>
    </row>
    <row r="23" spans="2:20" ht="22.15" customHeight="1">
      <c r="B23" s="33"/>
      <c r="C23" s="523"/>
      <c r="D23" s="524"/>
      <c r="E23" s="180"/>
      <c r="F23" s="197"/>
      <c r="G23" s="272"/>
      <c r="H23" s="303"/>
      <c r="I23" s="303"/>
      <c r="J23" s="303"/>
      <c r="K23" s="292"/>
      <c r="L23" s="219"/>
      <c r="Q23" s="38"/>
      <c r="R23" s="38"/>
      <c r="S23" s="38"/>
      <c r="T23" s="38"/>
    </row>
    <row r="24" spans="2:20" ht="22.15" customHeight="1">
      <c r="B24" s="33"/>
      <c r="C24" s="523"/>
      <c r="D24" s="524"/>
      <c r="E24" s="180"/>
      <c r="F24" s="197"/>
      <c r="G24" s="272"/>
      <c r="H24" s="303"/>
      <c r="I24" s="303"/>
      <c r="J24" s="303"/>
      <c r="K24" s="292"/>
      <c r="L24" s="219"/>
      <c r="Q24" s="38"/>
      <c r="R24" s="38"/>
      <c r="S24" s="38"/>
      <c r="T24" s="38"/>
    </row>
    <row r="25" spans="2:20" ht="22.15" customHeight="1">
      <c r="B25" s="33"/>
      <c r="C25" s="523"/>
      <c r="D25" s="524"/>
      <c r="E25" s="180"/>
      <c r="F25" s="197"/>
      <c r="G25" s="272"/>
      <c r="H25" s="303"/>
      <c r="I25" s="303"/>
      <c r="J25" s="303"/>
      <c r="K25" s="292"/>
      <c r="L25" s="219"/>
      <c r="Q25" s="38"/>
      <c r="R25" s="38"/>
      <c r="S25" s="38"/>
      <c r="T25" s="38"/>
    </row>
    <row r="26" spans="2:20" ht="22.15" customHeight="1">
      <c r="B26" s="33"/>
      <c r="C26" s="523"/>
      <c r="D26" s="524"/>
      <c r="E26" s="180"/>
      <c r="F26" s="197"/>
      <c r="G26" s="272"/>
      <c r="H26" s="303"/>
      <c r="I26" s="303"/>
      <c r="J26" s="303"/>
      <c r="K26" s="292"/>
      <c r="L26" s="219"/>
      <c r="Q26" s="38"/>
      <c r="R26" s="38"/>
      <c r="S26" s="38"/>
      <c r="T26" s="38"/>
    </row>
    <row r="27" spans="2:20" ht="22.15" customHeight="1">
      <c r="B27" s="33"/>
      <c r="C27" s="523"/>
      <c r="D27" s="524"/>
      <c r="E27" s="180"/>
      <c r="F27" s="197"/>
      <c r="G27" s="272"/>
      <c r="H27" s="303"/>
      <c r="I27" s="303"/>
      <c r="J27" s="303"/>
      <c r="K27" s="292"/>
      <c r="L27" s="219"/>
      <c r="Q27" s="38"/>
      <c r="R27" s="38"/>
      <c r="S27" s="38"/>
      <c r="T27" s="38"/>
    </row>
    <row r="28" spans="2:20" ht="22.15" customHeight="1">
      <c r="B28" s="33"/>
      <c r="C28" s="523"/>
      <c r="D28" s="524"/>
      <c r="E28" s="179"/>
      <c r="F28" s="197"/>
      <c r="G28" s="272"/>
      <c r="H28" s="302"/>
      <c r="I28" s="303"/>
      <c r="J28" s="303"/>
      <c r="K28" s="292"/>
      <c r="L28" s="219"/>
      <c r="Q28" s="38"/>
      <c r="R28" s="38"/>
      <c r="S28" s="38"/>
      <c r="T28" s="38"/>
    </row>
    <row r="29" spans="2:20" ht="22.15" customHeight="1">
      <c r="B29" s="33"/>
      <c r="C29" s="523"/>
      <c r="D29" s="524"/>
      <c r="E29" s="179"/>
      <c r="F29" s="197"/>
      <c r="G29" s="272"/>
      <c r="H29" s="302"/>
      <c r="I29" s="303"/>
      <c r="J29" s="303"/>
      <c r="K29" s="292"/>
      <c r="L29" s="219"/>
      <c r="Q29" s="38"/>
      <c r="R29" s="38"/>
      <c r="S29" s="38"/>
      <c r="T29" s="38"/>
    </row>
    <row r="30" spans="2:20" ht="22.15" customHeight="1">
      <c r="B30" s="33"/>
      <c r="C30" s="523"/>
      <c r="D30" s="524"/>
      <c r="E30" s="179"/>
      <c r="F30" s="197"/>
      <c r="G30" s="272"/>
      <c r="H30" s="302"/>
      <c r="I30" s="303"/>
      <c r="J30" s="303"/>
      <c r="K30" s="292"/>
      <c r="L30" s="219"/>
      <c r="Q30" s="38"/>
      <c r="R30" s="38"/>
      <c r="S30" s="38"/>
      <c r="T30" s="38"/>
    </row>
    <row r="31" spans="2:20" ht="22.15" customHeight="1">
      <c r="B31" s="33"/>
      <c r="C31" s="523"/>
      <c r="D31" s="524"/>
      <c r="E31" s="179"/>
      <c r="F31" s="197"/>
      <c r="G31" s="272"/>
      <c r="H31" s="302"/>
      <c r="I31" s="303"/>
      <c r="J31" s="303"/>
      <c r="K31" s="292"/>
      <c r="L31" s="219"/>
      <c r="Q31" s="38"/>
      <c r="R31" s="38"/>
      <c r="S31" s="38"/>
      <c r="T31" s="38"/>
    </row>
    <row r="32" spans="2:20" ht="22.15" customHeight="1">
      <c r="B32" s="33"/>
      <c r="C32" s="523"/>
      <c r="D32" s="524"/>
      <c r="E32" s="179"/>
      <c r="F32" s="197"/>
      <c r="G32" s="272"/>
      <c r="H32" s="302"/>
      <c r="I32" s="303"/>
      <c r="J32" s="303"/>
      <c r="K32" s="292"/>
      <c r="L32" s="219"/>
      <c r="Q32" s="38"/>
      <c r="R32" s="38"/>
      <c r="S32" s="38"/>
      <c r="T32" s="38"/>
    </row>
    <row r="33" spans="2:20" ht="22.15" customHeight="1">
      <c r="B33" s="33"/>
      <c r="C33" s="523"/>
      <c r="D33" s="524"/>
      <c r="E33" s="179"/>
      <c r="F33" s="197"/>
      <c r="G33" s="272"/>
      <c r="H33" s="302"/>
      <c r="I33" s="303"/>
      <c r="J33" s="303"/>
      <c r="K33" s="292"/>
      <c r="L33" s="219"/>
      <c r="Q33" s="38"/>
      <c r="R33" s="38"/>
      <c r="S33" s="38"/>
      <c r="T33" s="38"/>
    </row>
    <row r="34" spans="2:20" ht="22.15" customHeight="1">
      <c r="B34" s="33"/>
      <c r="C34" s="523"/>
      <c r="D34" s="524"/>
      <c r="E34" s="179"/>
      <c r="F34" s="197"/>
      <c r="G34" s="272"/>
      <c r="H34" s="302"/>
      <c r="I34" s="303"/>
      <c r="J34" s="303"/>
      <c r="K34" s="292"/>
      <c r="L34" s="219"/>
      <c r="Q34" s="38"/>
      <c r="R34" s="38"/>
      <c r="S34" s="38"/>
      <c r="T34" s="38"/>
    </row>
    <row r="35" spans="2:20" ht="22.15" customHeight="1">
      <c r="B35" s="33"/>
      <c r="C35" s="523"/>
      <c r="D35" s="524"/>
      <c r="E35" s="179"/>
      <c r="F35" s="197"/>
      <c r="G35" s="272"/>
      <c r="H35" s="302"/>
      <c r="I35" s="303"/>
      <c r="J35" s="303"/>
      <c r="K35" s="292"/>
      <c r="L35" s="219"/>
      <c r="Q35" s="38"/>
      <c r="R35" s="38"/>
      <c r="S35" s="38"/>
      <c r="T35" s="38"/>
    </row>
    <row r="36" spans="2:20" ht="22.15" customHeight="1">
      <c r="B36" s="33"/>
      <c r="C36" s="523"/>
      <c r="D36" s="524"/>
      <c r="E36" s="179"/>
      <c r="F36" s="197"/>
      <c r="G36" s="272"/>
      <c r="H36" s="302"/>
      <c r="I36" s="303"/>
      <c r="J36" s="303"/>
      <c r="K36" s="292"/>
      <c r="L36" s="219"/>
      <c r="Q36" s="38"/>
      <c r="R36" s="38"/>
      <c r="S36" s="38"/>
      <c r="T36" s="38"/>
    </row>
    <row r="37" spans="2:20" ht="22.15" customHeight="1">
      <c r="B37" s="33"/>
      <c r="C37" s="523"/>
      <c r="D37" s="524"/>
      <c r="E37" s="179"/>
      <c r="F37" s="197"/>
      <c r="G37" s="272"/>
      <c r="H37" s="302"/>
      <c r="I37" s="303"/>
      <c r="J37" s="303"/>
      <c r="K37" s="292"/>
      <c r="L37" s="219"/>
      <c r="Q37" s="38"/>
      <c r="R37" s="38"/>
      <c r="S37" s="38"/>
      <c r="T37" s="38"/>
    </row>
    <row r="38" spans="2:20" ht="22.15" customHeight="1">
      <c r="B38" s="33"/>
      <c r="C38" s="523"/>
      <c r="D38" s="524"/>
      <c r="E38" s="179"/>
      <c r="F38" s="197"/>
      <c r="G38" s="272"/>
      <c r="H38" s="302"/>
      <c r="I38" s="303"/>
      <c r="J38" s="303"/>
      <c r="K38" s="292"/>
      <c r="L38" s="219"/>
      <c r="Q38" s="38"/>
      <c r="R38" s="38"/>
      <c r="S38" s="38"/>
      <c r="T38" s="38"/>
    </row>
    <row r="39" spans="2:20" ht="22.15" customHeight="1">
      <c r="B39" s="33"/>
      <c r="C39" s="523"/>
      <c r="D39" s="524"/>
      <c r="E39" s="179"/>
      <c r="F39" s="197"/>
      <c r="G39" s="272"/>
      <c r="H39" s="302"/>
      <c r="I39" s="303"/>
      <c r="J39" s="303"/>
      <c r="K39" s="292"/>
      <c r="L39" s="219"/>
      <c r="Q39" s="38"/>
      <c r="R39" s="38"/>
      <c r="S39" s="38"/>
      <c r="T39" s="38"/>
    </row>
    <row r="40" spans="2:20" ht="22.15" customHeight="1">
      <c r="B40" s="33"/>
      <c r="C40" s="523"/>
      <c r="D40" s="524"/>
      <c r="E40" s="179"/>
      <c r="F40" s="197"/>
      <c r="G40" s="272"/>
      <c r="H40" s="302"/>
      <c r="I40" s="303"/>
      <c r="J40" s="303"/>
      <c r="K40" s="292"/>
      <c r="L40" s="219"/>
      <c r="Q40" s="38"/>
      <c r="R40" s="38"/>
      <c r="S40" s="38"/>
      <c r="T40" s="38"/>
    </row>
    <row r="41" spans="2:20" ht="22.15" customHeight="1">
      <c r="B41" s="34"/>
      <c r="C41" s="525"/>
      <c r="D41" s="526"/>
      <c r="E41" s="183"/>
      <c r="F41" s="254"/>
      <c r="G41" s="273"/>
      <c r="H41" s="304"/>
      <c r="I41" s="305"/>
      <c r="J41" s="305"/>
      <c r="K41" s="291"/>
      <c r="L41" s="220"/>
      <c r="Q41" s="38"/>
      <c r="R41" s="38"/>
      <c r="S41" s="38"/>
      <c r="T41" s="38"/>
    </row>
    <row r="42" spans="2:20" ht="22.15" customHeight="1">
      <c r="B42" s="35"/>
      <c r="C42" s="477" t="s">
        <v>61</v>
      </c>
      <c r="D42" s="478"/>
      <c r="E42" s="184"/>
      <c r="F42" s="255"/>
      <c r="G42" s="274"/>
      <c r="H42" s="306"/>
      <c r="I42" s="307"/>
      <c r="J42" s="306"/>
      <c r="K42" s="293">
        <f>SUM(K10:K41)</f>
        <v>1499241</v>
      </c>
      <c r="L42" s="221"/>
      <c r="Q42" s="38"/>
      <c r="R42" s="38"/>
      <c r="S42" s="38"/>
      <c r="T42" s="38"/>
    </row>
    <row r="43" spans="2:20" ht="22.15" customHeight="1">
      <c r="B43" s="51">
        <v>1</v>
      </c>
      <c r="C43" s="527" t="s">
        <v>56</v>
      </c>
      <c r="D43" s="528"/>
      <c r="E43" s="185"/>
      <c r="F43" s="256"/>
      <c r="G43" s="275"/>
      <c r="H43" s="304"/>
      <c r="I43" s="308"/>
      <c r="J43" s="304"/>
      <c r="K43" s="290"/>
      <c r="L43" s="222"/>
      <c r="Q43" s="38"/>
      <c r="R43" s="38"/>
      <c r="S43" s="38"/>
      <c r="T43" s="38"/>
    </row>
    <row r="44" spans="2:20" ht="22.15" customHeight="1">
      <c r="B44" s="41"/>
      <c r="C44" s="483"/>
      <c r="D44" s="484"/>
      <c r="E44" s="186"/>
      <c r="F44" s="257"/>
      <c r="G44" s="276"/>
      <c r="H44" s="257"/>
      <c r="I44" s="257"/>
      <c r="J44" s="257"/>
      <c r="K44" s="309"/>
      <c r="L44" s="223"/>
      <c r="Q44" s="38"/>
      <c r="R44" s="38"/>
      <c r="S44" s="38"/>
      <c r="T44" s="38"/>
    </row>
    <row r="45" spans="2:20" ht="22.15" customHeight="1">
      <c r="B45" s="41"/>
      <c r="C45" s="483"/>
      <c r="D45" s="484"/>
      <c r="E45" s="186"/>
      <c r="F45" s="257"/>
      <c r="G45" s="276"/>
      <c r="H45" s="257"/>
      <c r="I45" s="257"/>
      <c r="J45" s="257"/>
      <c r="K45" s="309"/>
      <c r="L45" s="223"/>
      <c r="Q45" s="38"/>
      <c r="R45" s="38"/>
      <c r="S45" s="38"/>
      <c r="T45" s="38"/>
    </row>
    <row r="46" spans="2:20" ht="22.15" customHeight="1">
      <c r="B46" s="41"/>
      <c r="C46" s="483"/>
      <c r="D46" s="484"/>
      <c r="E46" s="186"/>
      <c r="F46" s="257"/>
      <c r="G46" s="276"/>
      <c r="H46" s="257"/>
      <c r="I46" s="257"/>
      <c r="J46" s="257"/>
      <c r="K46" s="309"/>
      <c r="L46" s="223"/>
      <c r="Q46" s="38"/>
      <c r="R46" s="38"/>
      <c r="S46" s="38"/>
      <c r="T46" s="38"/>
    </row>
    <row r="47" spans="2:20" ht="22.15" customHeight="1">
      <c r="B47" s="41"/>
      <c r="C47" s="483"/>
      <c r="D47" s="484"/>
      <c r="E47" s="186"/>
      <c r="F47" s="257"/>
      <c r="G47" s="276"/>
      <c r="H47" s="257"/>
      <c r="I47" s="257"/>
      <c r="J47" s="257"/>
      <c r="K47" s="309"/>
      <c r="L47" s="223"/>
      <c r="Q47" s="38"/>
      <c r="R47" s="38"/>
      <c r="S47" s="38"/>
      <c r="T47" s="38"/>
    </row>
    <row r="48" spans="2:20" ht="22.15" customHeight="1">
      <c r="B48" s="41"/>
      <c r="C48" s="483"/>
      <c r="D48" s="484"/>
      <c r="E48" s="186"/>
      <c r="F48" s="257"/>
      <c r="G48" s="276"/>
      <c r="H48" s="257"/>
      <c r="I48" s="257"/>
      <c r="J48" s="257"/>
      <c r="K48" s="309"/>
      <c r="L48" s="223"/>
      <c r="Q48" s="38"/>
      <c r="R48" s="38"/>
      <c r="S48" s="38"/>
      <c r="T48" s="38"/>
    </row>
    <row r="49" spans="2:20" ht="22.15" customHeight="1">
      <c r="B49" s="41"/>
      <c r="C49" s="483"/>
      <c r="D49" s="484"/>
      <c r="E49" s="186"/>
      <c r="F49" s="257"/>
      <c r="G49" s="276"/>
      <c r="H49" s="257"/>
      <c r="I49" s="257"/>
      <c r="J49" s="257"/>
      <c r="K49" s="309"/>
      <c r="L49" s="223"/>
      <c r="Q49" s="38"/>
      <c r="R49" s="38"/>
      <c r="S49" s="38"/>
      <c r="T49" s="38"/>
    </row>
    <row r="50" spans="2:20" ht="22.15" customHeight="1">
      <c r="B50" s="41"/>
      <c r="C50" s="483"/>
      <c r="D50" s="484"/>
      <c r="E50" s="186"/>
      <c r="F50" s="257"/>
      <c r="G50" s="276"/>
      <c r="H50" s="257"/>
      <c r="I50" s="257"/>
      <c r="J50" s="257"/>
      <c r="K50" s="309"/>
      <c r="L50" s="223"/>
      <c r="Q50" s="38"/>
      <c r="R50" s="38"/>
      <c r="S50" s="38"/>
      <c r="T50" s="38"/>
    </row>
    <row r="51" spans="2:20" ht="22.15" customHeight="1">
      <c r="B51" s="41"/>
      <c r="C51" s="483"/>
      <c r="D51" s="484"/>
      <c r="E51" s="186"/>
      <c r="F51" s="257"/>
      <c r="G51" s="276"/>
      <c r="H51" s="257"/>
      <c r="I51" s="257"/>
      <c r="J51" s="257"/>
      <c r="K51" s="309"/>
      <c r="L51" s="223"/>
      <c r="Q51" s="38"/>
      <c r="R51" s="38"/>
      <c r="S51" s="38"/>
      <c r="T51" s="38"/>
    </row>
    <row r="52" spans="2:20" ht="22.15" customHeight="1">
      <c r="B52" s="41"/>
      <c r="C52" s="188"/>
      <c r="D52" s="189"/>
      <c r="E52" s="187"/>
      <c r="F52" s="257"/>
      <c r="G52" s="276"/>
      <c r="H52" s="257"/>
      <c r="I52" s="257"/>
      <c r="J52" s="257"/>
      <c r="K52" s="257"/>
      <c r="L52" s="223"/>
      <c r="Q52" s="38"/>
      <c r="R52" s="38"/>
      <c r="S52" s="38"/>
      <c r="T52" s="38"/>
    </row>
    <row r="53" spans="2:20" ht="22.15" customHeight="1">
      <c r="B53" s="42"/>
      <c r="C53" s="188"/>
      <c r="D53" s="190"/>
      <c r="E53" s="191"/>
      <c r="F53" s="257"/>
      <c r="G53" s="276"/>
      <c r="H53" s="257"/>
      <c r="I53" s="257"/>
      <c r="J53" s="257"/>
      <c r="K53" s="257"/>
      <c r="L53" s="223"/>
      <c r="Q53" s="38"/>
      <c r="R53" s="38"/>
      <c r="S53" s="38"/>
      <c r="T53" s="38"/>
    </row>
    <row r="54" spans="2:20" ht="22.15" customHeight="1">
      <c r="B54" s="42"/>
      <c r="C54" s="188"/>
      <c r="D54" s="190"/>
      <c r="E54" s="191"/>
      <c r="F54" s="257"/>
      <c r="G54" s="277"/>
      <c r="H54" s="310"/>
      <c r="I54" s="310"/>
      <c r="J54" s="310"/>
      <c r="K54" s="310"/>
      <c r="L54" s="215"/>
      <c r="Q54" s="38"/>
      <c r="R54" s="38"/>
      <c r="S54" s="38"/>
      <c r="T54" s="38"/>
    </row>
    <row r="55" spans="2:20" ht="22.15" customHeight="1">
      <c r="B55" s="42"/>
      <c r="C55" s="188"/>
      <c r="D55" s="190"/>
      <c r="E55" s="191"/>
      <c r="F55" s="258"/>
      <c r="G55" s="277"/>
      <c r="H55" s="310"/>
      <c r="I55" s="310"/>
      <c r="J55" s="310"/>
      <c r="K55" s="310"/>
      <c r="L55" s="215"/>
      <c r="Q55" s="38"/>
      <c r="R55" s="38"/>
      <c r="S55" s="38"/>
      <c r="T55" s="38"/>
    </row>
    <row r="56" spans="2:20" ht="22.15" customHeight="1">
      <c r="B56" s="43"/>
      <c r="C56" s="188"/>
      <c r="D56" s="190"/>
      <c r="E56" s="187"/>
      <c r="F56" s="258"/>
      <c r="G56" s="278"/>
      <c r="H56" s="311"/>
      <c r="I56" s="312"/>
      <c r="J56" s="310"/>
      <c r="K56" s="310"/>
      <c r="L56" s="215"/>
      <c r="Q56" s="38"/>
      <c r="R56" s="38"/>
      <c r="S56" s="38"/>
      <c r="T56" s="38"/>
    </row>
    <row r="57" spans="2:20" ht="22.15" customHeight="1">
      <c r="B57" s="43"/>
      <c r="C57" s="188"/>
      <c r="D57" s="190"/>
      <c r="E57" s="187"/>
      <c r="F57" s="258"/>
      <c r="G57" s="278"/>
      <c r="H57" s="311"/>
      <c r="I57" s="312"/>
      <c r="J57" s="310"/>
      <c r="K57" s="310"/>
      <c r="L57" s="215"/>
      <c r="Q57" s="38"/>
      <c r="R57" s="38"/>
      <c r="S57" s="38"/>
      <c r="T57" s="38"/>
    </row>
    <row r="58" spans="2:20" ht="22.15" customHeight="1">
      <c r="B58" s="43"/>
      <c r="C58" s="188"/>
      <c r="D58" s="190"/>
      <c r="E58" s="187"/>
      <c r="F58" s="258"/>
      <c r="G58" s="278"/>
      <c r="H58" s="311"/>
      <c r="I58" s="312"/>
      <c r="J58" s="310"/>
      <c r="K58" s="310"/>
      <c r="L58" s="215"/>
      <c r="Q58" s="38"/>
      <c r="R58" s="38"/>
      <c r="S58" s="38"/>
      <c r="T58" s="38"/>
    </row>
    <row r="59" spans="2:20" ht="22.15" customHeight="1">
      <c r="B59" s="43"/>
      <c r="C59" s="188"/>
      <c r="D59" s="190"/>
      <c r="E59" s="187"/>
      <c r="F59" s="258"/>
      <c r="G59" s="277"/>
      <c r="H59" s="310"/>
      <c r="I59" s="310"/>
      <c r="J59" s="310"/>
      <c r="K59" s="310"/>
      <c r="L59" s="215"/>
      <c r="Q59" s="38"/>
      <c r="R59" s="38"/>
      <c r="S59" s="38"/>
      <c r="T59" s="38"/>
    </row>
    <row r="60" spans="2:20" ht="22.15" customHeight="1">
      <c r="B60" s="43"/>
      <c r="C60" s="188"/>
      <c r="D60" s="190"/>
      <c r="E60" s="187"/>
      <c r="F60" s="258"/>
      <c r="G60" s="277"/>
      <c r="H60" s="310"/>
      <c r="I60" s="310"/>
      <c r="J60" s="310"/>
      <c r="K60" s="310"/>
      <c r="L60" s="215"/>
      <c r="Q60" s="38"/>
      <c r="R60" s="38"/>
      <c r="S60" s="38"/>
      <c r="T60" s="38"/>
    </row>
    <row r="61" spans="2:20" ht="22.15" customHeight="1">
      <c r="B61" s="43"/>
      <c r="C61" s="188"/>
      <c r="D61" s="190"/>
      <c r="E61" s="187"/>
      <c r="F61" s="258"/>
      <c r="G61" s="278"/>
      <c r="H61" s="310"/>
      <c r="I61" s="310"/>
      <c r="J61" s="310"/>
      <c r="K61" s="310"/>
      <c r="L61" s="215"/>
      <c r="Q61" s="38"/>
      <c r="R61" s="38"/>
      <c r="S61" s="38"/>
      <c r="T61" s="38"/>
    </row>
    <row r="62" spans="2:20" ht="22.15" customHeight="1">
      <c r="B62" s="43"/>
      <c r="C62" s="188"/>
      <c r="D62" s="190"/>
      <c r="E62" s="187"/>
      <c r="F62" s="258"/>
      <c r="G62" s="278"/>
      <c r="H62" s="310"/>
      <c r="I62" s="310"/>
      <c r="J62" s="310"/>
      <c r="K62" s="310"/>
      <c r="L62" s="215"/>
      <c r="Q62" s="38"/>
      <c r="R62" s="38"/>
      <c r="S62" s="38"/>
      <c r="T62" s="38"/>
    </row>
    <row r="63" spans="2:20" ht="22.15" customHeight="1">
      <c r="B63" s="43"/>
      <c r="C63" s="188"/>
      <c r="D63" s="190"/>
      <c r="E63" s="187"/>
      <c r="F63" s="258"/>
      <c r="G63" s="278"/>
      <c r="H63" s="310"/>
      <c r="I63" s="310"/>
      <c r="J63" s="310"/>
      <c r="K63" s="310"/>
      <c r="L63" s="215"/>
      <c r="Q63" s="38"/>
      <c r="R63" s="38"/>
      <c r="S63" s="38"/>
      <c r="T63" s="38"/>
    </row>
    <row r="64" spans="2:20" ht="22.15" customHeight="1">
      <c r="B64" s="43"/>
      <c r="C64" s="188"/>
      <c r="D64" s="190"/>
      <c r="E64" s="187"/>
      <c r="F64" s="258"/>
      <c r="G64" s="278"/>
      <c r="H64" s="310"/>
      <c r="I64" s="310"/>
      <c r="J64" s="310"/>
      <c r="K64" s="310"/>
      <c r="L64" s="215"/>
      <c r="Q64" s="38"/>
      <c r="R64" s="38"/>
      <c r="S64" s="38"/>
      <c r="T64" s="38"/>
    </row>
    <row r="65" spans="2:20" ht="22.15" customHeight="1">
      <c r="B65" s="43"/>
      <c r="C65" s="188"/>
      <c r="D65" s="190"/>
      <c r="E65" s="187"/>
      <c r="F65" s="258"/>
      <c r="G65" s="277"/>
      <c r="H65" s="310"/>
      <c r="I65" s="310"/>
      <c r="J65" s="310"/>
      <c r="K65" s="310"/>
      <c r="L65" s="215"/>
      <c r="Q65" s="38"/>
      <c r="R65" s="38"/>
      <c r="S65" s="38"/>
      <c r="T65" s="38"/>
    </row>
    <row r="66" spans="2:20" ht="22.15" customHeight="1">
      <c r="B66" s="43"/>
      <c r="C66" s="188"/>
      <c r="D66" s="190"/>
      <c r="E66" s="187"/>
      <c r="F66" s="258"/>
      <c r="G66" s="277"/>
      <c r="H66" s="310"/>
      <c r="I66" s="310"/>
      <c r="J66" s="310"/>
      <c r="K66" s="310"/>
      <c r="L66" s="215"/>
      <c r="Q66" s="38"/>
      <c r="R66" s="38"/>
      <c r="S66" s="38"/>
      <c r="T66" s="38"/>
    </row>
    <row r="67" spans="2:20" ht="22.15" customHeight="1">
      <c r="B67" s="43"/>
      <c r="C67" s="188"/>
      <c r="D67" s="190"/>
      <c r="E67" s="187"/>
      <c r="F67" s="258"/>
      <c r="G67" s="277"/>
      <c r="H67" s="310"/>
      <c r="I67" s="310"/>
      <c r="J67" s="310"/>
      <c r="K67" s="310"/>
      <c r="L67" s="215"/>
      <c r="Q67" s="38"/>
      <c r="R67" s="38"/>
      <c r="S67" s="38"/>
      <c r="T67" s="38"/>
    </row>
    <row r="68" spans="2:20" ht="22.15" customHeight="1">
      <c r="B68" s="41"/>
      <c r="C68" s="519"/>
      <c r="D68" s="520"/>
      <c r="E68" s="192"/>
      <c r="F68" s="197"/>
      <c r="G68" s="198"/>
      <c r="H68" s="197"/>
      <c r="I68" s="197"/>
      <c r="J68" s="197"/>
      <c r="K68" s="197"/>
      <c r="L68" s="215"/>
      <c r="Q68" s="38"/>
      <c r="R68" s="38"/>
      <c r="S68" s="38"/>
      <c r="T68" s="38"/>
    </row>
    <row r="69" spans="2:20" ht="22.15" customHeight="1">
      <c r="B69" s="41"/>
      <c r="C69" s="519"/>
      <c r="D69" s="520"/>
      <c r="E69" s="192"/>
      <c r="F69" s="197"/>
      <c r="G69" s="198"/>
      <c r="H69" s="197"/>
      <c r="I69" s="197"/>
      <c r="J69" s="197"/>
      <c r="K69" s="197"/>
      <c r="L69" s="215"/>
      <c r="Q69" s="38"/>
      <c r="R69" s="38"/>
      <c r="S69" s="38"/>
      <c r="T69" s="38"/>
    </row>
    <row r="70" spans="2:20" ht="22.15" customHeight="1">
      <c r="B70" s="41"/>
      <c r="C70" s="519"/>
      <c r="D70" s="520"/>
      <c r="E70" s="192"/>
      <c r="F70" s="197"/>
      <c r="G70" s="198"/>
      <c r="H70" s="197"/>
      <c r="I70" s="197"/>
      <c r="J70" s="197"/>
      <c r="K70" s="197"/>
      <c r="L70" s="215"/>
      <c r="Q70" s="38"/>
      <c r="R70" s="38"/>
      <c r="S70" s="38"/>
      <c r="T70" s="38"/>
    </row>
    <row r="71" spans="2:20" ht="22.15" customHeight="1">
      <c r="B71" s="41"/>
      <c r="C71" s="519"/>
      <c r="D71" s="520"/>
      <c r="E71" s="192"/>
      <c r="F71" s="197"/>
      <c r="G71" s="198"/>
      <c r="H71" s="197"/>
      <c r="I71" s="197"/>
      <c r="J71" s="197"/>
      <c r="K71" s="197"/>
      <c r="L71" s="215"/>
      <c r="Q71" s="38"/>
      <c r="R71" s="38"/>
      <c r="S71" s="38"/>
      <c r="T71" s="38"/>
    </row>
    <row r="72" spans="2:20" ht="22.15" customHeight="1">
      <c r="B72" s="41"/>
      <c r="C72" s="519"/>
      <c r="D72" s="520"/>
      <c r="E72" s="192"/>
      <c r="F72" s="197"/>
      <c r="G72" s="198"/>
      <c r="H72" s="197"/>
      <c r="I72" s="197"/>
      <c r="J72" s="197"/>
      <c r="K72" s="197"/>
      <c r="L72" s="215"/>
      <c r="Q72" s="38"/>
      <c r="R72" s="38"/>
      <c r="S72" s="38"/>
      <c r="T72" s="38"/>
    </row>
    <row r="73" spans="2:20" ht="22.15" customHeight="1">
      <c r="B73" s="41"/>
      <c r="C73" s="519"/>
      <c r="D73" s="520"/>
      <c r="E73" s="192"/>
      <c r="F73" s="197"/>
      <c r="G73" s="198"/>
      <c r="H73" s="197"/>
      <c r="I73" s="197"/>
      <c r="J73" s="197"/>
      <c r="K73" s="197"/>
      <c r="L73" s="215"/>
      <c r="Q73" s="38"/>
      <c r="R73" s="38"/>
      <c r="S73" s="38"/>
      <c r="T73" s="38"/>
    </row>
    <row r="74" spans="2:20" ht="22.15" customHeight="1">
      <c r="B74" s="41"/>
      <c r="C74" s="519"/>
      <c r="D74" s="520"/>
      <c r="E74" s="192"/>
      <c r="F74" s="197"/>
      <c r="G74" s="198"/>
      <c r="H74" s="197"/>
      <c r="I74" s="197"/>
      <c r="J74" s="197"/>
      <c r="K74" s="197"/>
      <c r="L74" s="215"/>
      <c r="Q74" s="38"/>
      <c r="R74" s="38"/>
      <c r="S74" s="38"/>
      <c r="T74" s="38"/>
    </row>
    <row r="75" spans="2:20" ht="22.15" customHeight="1">
      <c r="B75" s="41"/>
      <c r="C75" s="519"/>
      <c r="D75" s="520"/>
      <c r="E75" s="192"/>
      <c r="F75" s="197"/>
      <c r="G75" s="198"/>
      <c r="H75" s="197"/>
      <c r="I75" s="197"/>
      <c r="J75" s="197"/>
      <c r="K75" s="197"/>
      <c r="L75" s="215"/>
      <c r="Q75" s="38"/>
      <c r="R75" s="38"/>
      <c r="S75" s="38"/>
      <c r="T75" s="38"/>
    </row>
    <row r="76" spans="2:20" ht="22.15" customHeight="1">
      <c r="B76" s="41"/>
      <c r="C76" s="519"/>
      <c r="D76" s="520"/>
      <c r="E76" s="192"/>
      <c r="F76" s="197"/>
      <c r="G76" s="198"/>
      <c r="H76" s="197"/>
      <c r="I76" s="197"/>
      <c r="J76" s="197"/>
      <c r="K76" s="197"/>
      <c r="L76" s="215"/>
      <c r="Q76" s="38"/>
      <c r="R76" s="38"/>
      <c r="S76" s="38"/>
      <c r="T76" s="38"/>
    </row>
    <row r="77" spans="2:20" ht="22.15" customHeight="1">
      <c r="B77" s="35"/>
      <c r="C77" s="477" t="s">
        <v>62</v>
      </c>
      <c r="D77" s="478"/>
      <c r="E77" s="184"/>
      <c r="F77" s="255"/>
      <c r="G77" s="274"/>
      <c r="H77" s="306"/>
      <c r="I77" s="307"/>
      <c r="J77" s="306"/>
      <c r="K77" s="293">
        <f>SUM(K43:K76)</f>
        <v>0</v>
      </c>
      <c r="L77" s="221"/>
      <c r="N77" s="58"/>
      <c r="O77" s="52"/>
      <c r="Q77" s="38"/>
      <c r="R77" s="38"/>
      <c r="S77" s="38"/>
      <c r="T77" s="38"/>
    </row>
    <row r="78" spans="2:20" ht="22.15" customHeight="1">
      <c r="B78" s="41">
        <v>1</v>
      </c>
      <c r="C78" s="521" t="str">
        <f>C43</f>
        <v>หมวดงานวิศวกรรมโครงสร้าง</v>
      </c>
      <c r="D78" s="522"/>
      <c r="E78" s="193"/>
      <c r="F78" s="257"/>
      <c r="G78" s="279"/>
      <c r="H78" s="197"/>
      <c r="I78" s="258"/>
      <c r="J78" s="197"/>
      <c r="K78" s="313"/>
      <c r="L78" s="223"/>
      <c r="N78" s="229"/>
      <c r="O78" s="52"/>
      <c r="Q78" s="38"/>
      <c r="R78" s="38"/>
      <c r="S78" s="38"/>
      <c r="T78" s="38"/>
    </row>
    <row r="79" spans="2:20" ht="22.15" customHeight="1">
      <c r="B79" s="41"/>
      <c r="C79" s="483"/>
      <c r="D79" s="484"/>
      <c r="E79" s="193"/>
      <c r="F79" s="257"/>
      <c r="G79" s="279"/>
      <c r="H79" s="197"/>
      <c r="I79" s="258"/>
      <c r="J79" s="197"/>
      <c r="K79" s="313"/>
      <c r="L79" s="223"/>
      <c r="N79" s="229"/>
      <c r="O79" s="52"/>
      <c r="Q79" s="38"/>
      <c r="R79" s="38"/>
      <c r="S79" s="38"/>
      <c r="T79" s="38"/>
    </row>
    <row r="80" spans="2:20" ht="22.15" customHeight="1">
      <c r="B80" s="41"/>
      <c r="C80" s="499"/>
      <c r="D80" s="500"/>
      <c r="E80" s="159"/>
      <c r="F80" s="251"/>
      <c r="G80" s="280"/>
      <c r="H80" s="44"/>
      <c r="I80" s="260"/>
      <c r="J80" s="44"/>
      <c r="K80" s="294"/>
      <c r="L80" s="223"/>
      <c r="N80" s="229"/>
      <c r="O80" s="52"/>
      <c r="Q80" s="38"/>
      <c r="R80" s="38"/>
      <c r="S80" s="38"/>
      <c r="T80" s="38"/>
    </row>
    <row r="81" spans="2:20" ht="22.15" customHeight="1">
      <c r="B81" s="41"/>
      <c r="C81" s="497"/>
      <c r="D81" s="498"/>
      <c r="E81" s="194"/>
      <c r="F81" s="257"/>
      <c r="G81" s="281"/>
      <c r="H81" s="309"/>
      <c r="I81" s="309"/>
      <c r="J81" s="309"/>
      <c r="K81" s="309"/>
      <c r="L81" s="223"/>
      <c r="N81" s="229"/>
      <c r="O81" s="52"/>
      <c r="Q81" s="38"/>
      <c r="R81" s="38"/>
      <c r="S81" s="38"/>
      <c r="T81" s="38"/>
    </row>
    <row r="82" spans="2:20" ht="22.15" customHeight="1">
      <c r="B82" s="41"/>
      <c r="C82" s="483"/>
      <c r="D82" s="484"/>
      <c r="E82" s="187"/>
      <c r="F82" s="259"/>
      <c r="G82" s="282"/>
      <c r="H82" s="314"/>
      <c r="I82" s="314"/>
      <c r="J82" s="314"/>
      <c r="K82" s="315"/>
      <c r="L82" s="223"/>
      <c r="N82" s="229"/>
      <c r="O82" s="52"/>
      <c r="Q82" s="38"/>
      <c r="R82" s="38"/>
      <c r="S82" s="38"/>
      <c r="T82" s="38"/>
    </row>
    <row r="83" spans="2:20" ht="22.15" customHeight="1">
      <c r="B83" s="41"/>
      <c r="C83" s="515"/>
      <c r="D83" s="516"/>
      <c r="E83" s="187"/>
      <c r="F83" s="251"/>
      <c r="G83" s="280"/>
      <c r="H83" s="44"/>
      <c r="I83" s="260"/>
      <c r="J83" s="44"/>
      <c r="K83" s="294"/>
      <c r="L83" s="223"/>
      <c r="N83" s="229"/>
      <c r="O83" s="52"/>
      <c r="Q83" s="38"/>
      <c r="R83" s="38"/>
      <c r="S83" s="38"/>
      <c r="T83" s="38"/>
    </row>
    <row r="84" spans="2:20" ht="22.15" customHeight="1">
      <c r="B84" s="41"/>
      <c r="C84" s="497"/>
      <c r="D84" s="498"/>
      <c r="E84" s="194"/>
      <c r="F84" s="257"/>
      <c r="G84" s="281"/>
      <c r="H84" s="309"/>
      <c r="I84" s="309"/>
      <c r="J84" s="309"/>
      <c r="K84" s="309"/>
      <c r="L84" s="223"/>
      <c r="N84" s="229"/>
      <c r="O84" s="52"/>
      <c r="Q84" s="38"/>
      <c r="R84" s="38"/>
      <c r="S84" s="38"/>
      <c r="T84" s="38"/>
    </row>
    <row r="85" spans="2:20" ht="22.15" customHeight="1">
      <c r="B85" s="41"/>
      <c r="C85" s="517"/>
      <c r="D85" s="518"/>
      <c r="E85" s="194"/>
      <c r="F85" s="257"/>
      <c r="G85" s="281"/>
      <c r="H85" s="309"/>
      <c r="I85" s="309"/>
      <c r="J85" s="309"/>
      <c r="K85" s="316"/>
      <c r="L85" s="223"/>
      <c r="N85" s="229"/>
      <c r="O85" s="52"/>
      <c r="Q85" s="38"/>
      <c r="R85" s="38"/>
      <c r="S85" s="38"/>
      <c r="T85" s="38"/>
    </row>
    <row r="86" spans="2:20" ht="22.15" customHeight="1">
      <c r="B86" s="41"/>
      <c r="C86" s="513"/>
      <c r="D86" s="514"/>
      <c r="E86" s="187"/>
      <c r="F86" s="251"/>
      <c r="G86" s="280"/>
      <c r="H86" s="44"/>
      <c r="I86" s="260"/>
      <c r="J86" s="44"/>
      <c r="K86" s="294"/>
      <c r="L86" s="223"/>
      <c r="N86" s="229"/>
      <c r="O86" s="52"/>
      <c r="Q86" s="38"/>
      <c r="R86" s="38"/>
      <c r="S86" s="38"/>
      <c r="T86" s="38"/>
    </row>
    <row r="87" spans="2:20" ht="22.15" customHeight="1">
      <c r="B87" s="41"/>
      <c r="C87" s="513"/>
      <c r="D87" s="514"/>
      <c r="E87" s="187"/>
      <c r="F87" s="257"/>
      <c r="G87" s="276"/>
      <c r="H87" s="44"/>
      <c r="I87" s="260"/>
      <c r="J87" s="44"/>
      <c r="K87" s="294"/>
      <c r="L87" s="223"/>
      <c r="N87" s="229"/>
      <c r="O87" s="52"/>
      <c r="Q87" s="38"/>
      <c r="R87" s="38"/>
      <c r="S87" s="38"/>
      <c r="T87" s="38"/>
    </row>
    <row r="88" spans="2:20" ht="22.15" customHeight="1">
      <c r="B88" s="41"/>
      <c r="C88" s="499"/>
      <c r="D88" s="500"/>
      <c r="E88" s="159"/>
      <c r="F88" s="251"/>
      <c r="G88" s="280"/>
      <c r="H88" s="44"/>
      <c r="I88" s="260"/>
      <c r="J88" s="44"/>
      <c r="K88" s="294"/>
      <c r="L88" s="223"/>
      <c r="N88" s="229"/>
      <c r="O88" s="52"/>
      <c r="Q88" s="38"/>
      <c r="R88" s="38"/>
      <c r="S88" s="38"/>
      <c r="T88" s="38"/>
    </row>
    <row r="89" spans="2:20" ht="22.15" customHeight="1">
      <c r="B89" s="41"/>
      <c r="C89" s="495"/>
      <c r="D89" s="496"/>
      <c r="E89" s="159"/>
      <c r="F89" s="251"/>
      <c r="G89" s="243"/>
      <c r="H89" s="44"/>
      <c r="I89" s="44"/>
      <c r="J89" s="44"/>
      <c r="K89" s="294"/>
      <c r="L89" s="223"/>
      <c r="N89" s="229"/>
      <c r="O89" s="52"/>
      <c r="Q89" s="38"/>
      <c r="R89" s="38"/>
      <c r="S89" s="38"/>
      <c r="T89" s="38"/>
    </row>
    <row r="90" spans="2:20" ht="22.15" customHeight="1">
      <c r="B90" s="41"/>
      <c r="C90" s="497"/>
      <c r="D90" s="498"/>
      <c r="E90" s="194"/>
      <c r="F90" s="257"/>
      <c r="G90" s="281"/>
      <c r="H90" s="309"/>
      <c r="I90" s="309"/>
      <c r="J90" s="309"/>
      <c r="K90" s="309"/>
      <c r="L90" s="223"/>
      <c r="N90" s="229"/>
      <c r="O90" s="52"/>
      <c r="Q90" s="38"/>
      <c r="R90" s="38"/>
      <c r="S90" s="38"/>
      <c r="T90" s="38"/>
    </row>
    <row r="91" spans="2:20" ht="22.15" customHeight="1">
      <c r="B91" s="41"/>
      <c r="C91" s="509"/>
      <c r="D91" s="510"/>
      <c r="E91" s="194"/>
      <c r="F91" s="257"/>
      <c r="G91" s="281"/>
      <c r="H91" s="309"/>
      <c r="I91" s="309"/>
      <c r="J91" s="309"/>
      <c r="K91" s="309"/>
      <c r="L91" s="223"/>
      <c r="N91" s="229"/>
      <c r="O91" s="52"/>
      <c r="Q91" s="38"/>
      <c r="R91" s="38"/>
      <c r="S91" s="38"/>
      <c r="T91" s="38"/>
    </row>
    <row r="92" spans="2:20" ht="22.15" customHeight="1">
      <c r="B92" s="41"/>
      <c r="C92" s="483"/>
      <c r="D92" s="484"/>
      <c r="E92" s="193"/>
      <c r="F92" s="257"/>
      <c r="G92" s="279"/>
      <c r="H92" s="197"/>
      <c r="I92" s="258"/>
      <c r="J92" s="197"/>
      <c r="K92" s="313"/>
      <c r="L92" s="223"/>
      <c r="N92" s="229"/>
      <c r="O92" s="52"/>
      <c r="Q92" s="38"/>
      <c r="R92" s="38"/>
      <c r="S92" s="38"/>
      <c r="T92" s="38"/>
    </row>
    <row r="93" spans="2:20" ht="22.15" customHeight="1">
      <c r="B93" s="41"/>
      <c r="C93" s="507"/>
      <c r="D93" s="508"/>
      <c r="E93" s="199"/>
      <c r="F93" s="258"/>
      <c r="G93" s="283"/>
      <c r="H93" s="44"/>
      <c r="I93" s="260"/>
      <c r="J93" s="44"/>
      <c r="K93" s="294"/>
      <c r="L93" s="223"/>
      <c r="N93" s="229"/>
      <c r="O93" s="52"/>
      <c r="Q93" s="38"/>
      <c r="R93" s="38"/>
      <c r="S93" s="38"/>
      <c r="T93" s="38"/>
    </row>
    <row r="94" spans="2:20" ht="22.15" customHeight="1">
      <c r="B94" s="41"/>
      <c r="C94" s="509"/>
      <c r="D94" s="510"/>
      <c r="E94" s="194"/>
      <c r="F94" s="257"/>
      <c r="G94" s="281"/>
      <c r="H94" s="309"/>
      <c r="I94" s="309"/>
      <c r="J94" s="309"/>
      <c r="K94" s="309"/>
      <c r="L94" s="223"/>
      <c r="N94" s="229"/>
      <c r="O94" s="52"/>
      <c r="Q94" s="38"/>
      <c r="R94" s="38"/>
      <c r="S94" s="38"/>
      <c r="T94" s="38"/>
    </row>
    <row r="95" spans="2:20" ht="22.15" customHeight="1">
      <c r="B95" s="41"/>
      <c r="C95" s="511"/>
      <c r="D95" s="512"/>
      <c r="E95" s="193"/>
      <c r="F95" s="257"/>
      <c r="G95" s="279"/>
      <c r="H95" s="197"/>
      <c r="I95" s="258"/>
      <c r="J95" s="197"/>
      <c r="K95" s="313"/>
      <c r="L95" s="223"/>
      <c r="N95" s="229"/>
      <c r="O95" s="52"/>
      <c r="Q95" s="38"/>
      <c r="R95" s="38"/>
      <c r="S95" s="38"/>
      <c r="T95" s="38"/>
    </row>
    <row r="96" spans="2:20" ht="22.15" customHeight="1">
      <c r="B96" s="41"/>
      <c r="C96" s="499"/>
      <c r="D96" s="500"/>
      <c r="E96" s="159"/>
      <c r="F96" s="251"/>
      <c r="G96" s="280"/>
      <c r="H96" s="44"/>
      <c r="I96" s="260"/>
      <c r="J96" s="44"/>
      <c r="K96" s="294"/>
      <c r="L96" s="223"/>
      <c r="N96" s="229"/>
      <c r="O96" s="52"/>
      <c r="Q96" s="38"/>
      <c r="R96" s="38"/>
      <c r="S96" s="38"/>
      <c r="T96" s="38"/>
    </row>
    <row r="97" spans="2:20" ht="22.15" customHeight="1">
      <c r="B97" s="41"/>
      <c r="C97" s="499"/>
      <c r="D97" s="500"/>
      <c r="E97" s="159"/>
      <c r="F97" s="251"/>
      <c r="G97" s="280"/>
      <c r="H97" s="44"/>
      <c r="I97" s="260"/>
      <c r="J97" s="44"/>
      <c r="K97" s="294"/>
      <c r="L97" s="223"/>
      <c r="N97" s="229"/>
      <c r="O97" s="52"/>
      <c r="Q97" s="38"/>
      <c r="R97" s="38"/>
      <c r="S97" s="38"/>
      <c r="T97" s="38"/>
    </row>
    <row r="98" spans="2:20" ht="22.15" customHeight="1">
      <c r="B98" s="41"/>
      <c r="C98" s="499"/>
      <c r="D98" s="500"/>
      <c r="E98" s="159"/>
      <c r="F98" s="251"/>
      <c r="G98" s="280"/>
      <c r="H98" s="44"/>
      <c r="I98" s="260"/>
      <c r="J98" s="44"/>
      <c r="K98" s="294"/>
      <c r="L98" s="223"/>
      <c r="N98" s="229"/>
      <c r="O98" s="52"/>
      <c r="Q98" s="38"/>
      <c r="R98" s="38"/>
      <c r="S98" s="38"/>
      <c r="T98" s="38"/>
    </row>
    <row r="99" spans="2:20" ht="22.15" customHeight="1">
      <c r="B99" s="41"/>
      <c r="C99" s="503"/>
      <c r="D99" s="504"/>
      <c r="E99" s="213"/>
      <c r="F99" s="251"/>
      <c r="G99" s="249"/>
      <c r="H99" s="232"/>
      <c r="I99" s="232"/>
      <c r="J99" s="232"/>
      <c r="K99" s="232"/>
      <c r="L99" s="223"/>
      <c r="N99" s="229"/>
      <c r="O99" s="52"/>
      <c r="Q99" s="38"/>
      <c r="R99" s="38"/>
      <c r="S99" s="38"/>
      <c r="T99" s="38"/>
    </row>
    <row r="100" spans="2:20" ht="22.15" customHeight="1">
      <c r="B100" s="41"/>
      <c r="C100" s="505"/>
      <c r="D100" s="506"/>
      <c r="E100" s="159"/>
      <c r="F100" s="251"/>
      <c r="G100" s="280"/>
      <c r="H100" s="44"/>
      <c r="I100" s="260"/>
      <c r="J100" s="44"/>
      <c r="K100" s="295"/>
      <c r="L100" s="223"/>
      <c r="N100" s="229"/>
      <c r="O100" s="52"/>
      <c r="Q100" s="38"/>
      <c r="R100" s="38"/>
      <c r="S100" s="38"/>
      <c r="T100" s="38"/>
    </row>
    <row r="101" spans="2:20" ht="22.15" customHeight="1">
      <c r="B101" s="41"/>
      <c r="C101" s="497"/>
      <c r="D101" s="498"/>
      <c r="E101" s="194"/>
      <c r="F101" s="257"/>
      <c r="G101" s="281"/>
      <c r="H101" s="309"/>
      <c r="I101" s="309"/>
      <c r="J101" s="309"/>
      <c r="K101" s="309"/>
      <c r="L101" s="223"/>
      <c r="N101" s="229"/>
      <c r="O101" s="52"/>
      <c r="Q101" s="38"/>
      <c r="R101" s="38"/>
      <c r="S101" s="38"/>
      <c r="T101" s="38"/>
    </row>
    <row r="102" spans="2:20" ht="22.15" customHeight="1">
      <c r="B102" s="41"/>
      <c r="C102" s="493"/>
      <c r="D102" s="494"/>
      <c r="E102" s="204"/>
      <c r="F102" s="251"/>
      <c r="G102" s="280"/>
      <c r="H102" s="44"/>
      <c r="I102" s="260"/>
      <c r="J102" s="44"/>
      <c r="K102" s="294"/>
      <c r="L102" s="223"/>
      <c r="N102" s="229"/>
      <c r="O102" s="52"/>
      <c r="Q102" s="38"/>
      <c r="R102" s="38"/>
      <c r="S102" s="38"/>
      <c r="T102" s="38"/>
    </row>
    <row r="103" spans="2:20" ht="22.15" customHeight="1">
      <c r="B103" s="41"/>
      <c r="C103" s="495"/>
      <c r="D103" s="496"/>
      <c r="E103" s="204"/>
      <c r="F103" s="251"/>
      <c r="G103" s="280"/>
      <c r="H103" s="44"/>
      <c r="I103" s="260"/>
      <c r="J103" s="44"/>
      <c r="K103" s="294"/>
      <c r="L103" s="223"/>
      <c r="N103" s="229"/>
      <c r="O103" s="52"/>
      <c r="Q103" s="38"/>
      <c r="R103" s="38"/>
      <c r="S103" s="38"/>
      <c r="T103" s="38"/>
    </row>
    <row r="104" spans="2:20" ht="22.15" customHeight="1">
      <c r="B104" s="41"/>
      <c r="C104" s="497"/>
      <c r="D104" s="498"/>
      <c r="E104" s="194"/>
      <c r="F104" s="257"/>
      <c r="G104" s="281"/>
      <c r="H104" s="309"/>
      <c r="I104" s="309"/>
      <c r="J104" s="309"/>
      <c r="K104" s="309"/>
      <c r="L104" s="223"/>
      <c r="N104" s="229"/>
      <c r="O104" s="52"/>
      <c r="Q104" s="38"/>
      <c r="R104" s="38"/>
      <c r="S104" s="38"/>
      <c r="T104" s="38"/>
    </row>
    <row r="105" spans="2:20" ht="22.15" customHeight="1">
      <c r="B105" s="41"/>
      <c r="C105" s="483"/>
      <c r="D105" s="484"/>
      <c r="E105" s="187"/>
      <c r="F105" s="259"/>
      <c r="G105" s="282"/>
      <c r="H105" s="314"/>
      <c r="I105" s="314"/>
      <c r="J105" s="314"/>
      <c r="K105" s="315"/>
      <c r="L105" s="223"/>
      <c r="N105" s="229"/>
      <c r="O105" s="52"/>
      <c r="Q105" s="38"/>
      <c r="R105" s="38"/>
      <c r="S105" s="38"/>
      <c r="T105" s="38"/>
    </row>
    <row r="106" spans="2:20" ht="22.15" customHeight="1">
      <c r="B106" s="41"/>
      <c r="C106" s="499"/>
      <c r="D106" s="500"/>
      <c r="E106" s="159"/>
      <c r="F106" s="251"/>
      <c r="G106" s="280"/>
      <c r="H106" s="44"/>
      <c r="I106" s="260"/>
      <c r="J106" s="44"/>
      <c r="K106" s="294"/>
      <c r="L106" s="223"/>
      <c r="N106" s="229"/>
      <c r="O106" s="52"/>
      <c r="Q106" s="38"/>
      <c r="R106" s="38"/>
      <c r="S106" s="38"/>
      <c r="T106" s="38"/>
    </row>
    <row r="107" spans="2:20" ht="22.15" customHeight="1">
      <c r="B107" s="41"/>
      <c r="C107" s="499"/>
      <c r="D107" s="500"/>
      <c r="E107" s="159"/>
      <c r="F107" s="251"/>
      <c r="G107" s="280"/>
      <c r="H107" s="44"/>
      <c r="I107" s="260"/>
      <c r="J107" s="44"/>
      <c r="K107" s="294"/>
      <c r="L107" s="223"/>
      <c r="N107" s="229"/>
      <c r="O107" s="52"/>
      <c r="Q107" s="38"/>
      <c r="R107" s="38"/>
      <c r="S107" s="38"/>
      <c r="T107" s="38"/>
    </row>
    <row r="108" spans="2:20" ht="22.15" customHeight="1">
      <c r="B108" s="41"/>
      <c r="C108" s="499"/>
      <c r="D108" s="500"/>
      <c r="E108" s="159"/>
      <c r="F108" s="251"/>
      <c r="G108" s="280"/>
      <c r="H108" s="44"/>
      <c r="I108" s="260"/>
      <c r="J108" s="44"/>
      <c r="K108" s="294"/>
      <c r="L108" s="223"/>
      <c r="N108" s="229"/>
      <c r="O108" s="52"/>
      <c r="Q108" s="38"/>
      <c r="R108" s="38"/>
      <c r="S108" s="38"/>
      <c r="T108" s="38"/>
    </row>
    <row r="109" spans="2:20" ht="22.15" customHeight="1">
      <c r="B109" s="41"/>
      <c r="C109" s="501"/>
      <c r="D109" s="502"/>
      <c r="E109" s="203"/>
      <c r="F109" s="251"/>
      <c r="G109" s="280"/>
      <c r="H109" s="44"/>
      <c r="I109" s="260"/>
      <c r="J109" s="44"/>
      <c r="K109" s="294"/>
      <c r="L109" s="223"/>
      <c r="N109" s="229"/>
      <c r="O109" s="52"/>
      <c r="Q109" s="38"/>
      <c r="R109" s="38"/>
      <c r="S109" s="38"/>
      <c r="T109" s="38"/>
    </row>
    <row r="110" spans="2:20" ht="22.15" customHeight="1">
      <c r="B110" s="41"/>
      <c r="C110" s="491"/>
      <c r="D110" s="492"/>
      <c r="E110" s="159"/>
      <c r="F110" s="251"/>
      <c r="G110" s="280"/>
      <c r="H110" s="44"/>
      <c r="I110" s="260"/>
      <c r="J110" s="44"/>
      <c r="K110" s="294"/>
      <c r="L110" s="223"/>
      <c r="N110" s="229"/>
      <c r="O110" s="52"/>
      <c r="Q110" s="38"/>
      <c r="R110" s="38"/>
      <c r="S110" s="38"/>
      <c r="T110" s="38"/>
    </row>
    <row r="111" spans="2:20" ht="22.15" customHeight="1">
      <c r="B111" s="41"/>
      <c r="C111" s="493"/>
      <c r="D111" s="494"/>
      <c r="E111" s="159"/>
      <c r="F111" s="251"/>
      <c r="G111" s="280"/>
      <c r="H111" s="44"/>
      <c r="I111" s="260"/>
      <c r="J111" s="44"/>
      <c r="K111" s="294"/>
      <c r="L111" s="223"/>
      <c r="N111" s="229"/>
      <c r="O111" s="52"/>
      <c r="Q111" s="38"/>
      <c r="R111" s="38"/>
      <c r="S111" s="38"/>
      <c r="T111" s="38"/>
    </row>
    <row r="112" spans="2:20" ht="22.15" customHeight="1">
      <c r="B112" s="41"/>
      <c r="C112" s="493"/>
      <c r="D112" s="494"/>
      <c r="E112" s="204"/>
      <c r="F112" s="251"/>
      <c r="G112" s="280"/>
      <c r="H112" s="44"/>
      <c r="I112" s="260"/>
      <c r="J112" s="44"/>
      <c r="K112" s="294"/>
      <c r="L112" s="223"/>
      <c r="N112" s="229"/>
      <c r="O112" s="52"/>
      <c r="Q112" s="38"/>
      <c r="R112" s="38"/>
      <c r="S112" s="38"/>
      <c r="T112" s="38"/>
    </row>
    <row r="113" spans="2:20" ht="22.15" customHeight="1">
      <c r="B113" s="41"/>
      <c r="C113" s="495"/>
      <c r="D113" s="496"/>
      <c r="E113" s="204"/>
      <c r="F113" s="251"/>
      <c r="G113" s="280"/>
      <c r="H113" s="44"/>
      <c r="I113" s="260"/>
      <c r="J113" s="44"/>
      <c r="K113" s="294"/>
      <c r="L113" s="223"/>
      <c r="N113" s="229"/>
      <c r="O113" s="52"/>
      <c r="Q113" s="38"/>
      <c r="R113" s="38"/>
      <c r="S113" s="38"/>
      <c r="T113" s="38"/>
    </row>
    <row r="114" spans="2:20" ht="22.15" customHeight="1">
      <c r="B114" s="41"/>
      <c r="C114" s="497"/>
      <c r="D114" s="498"/>
      <c r="E114" s="194"/>
      <c r="F114" s="257"/>
      <c r="G114" s="281"/>
      <c r="H114" s="309"/>
      <c r="I114" s="309"/>
      <c r="J114" s="309"/>
      <c r="K114" s="309"/>
      <c r="L114" s="223"/>
      <c r="N114" s="229"/>
      <c r="O114" s="52"/>
      <c r="Q114" s="38"/>
      <c r="R114" s="38"/>
      <c r="S114" s="38"/>
      <c r="T114" s="38"/>
    </row>
    <row r="115" spans="2:20" ht="22.15" customHeight="1">
      <c r="B115" s="41">
        <v>2</v>
      </c>
      <c r="C115" s="195" t="s">
        <v>63</v>
      </c>
      <c r="D115" s="196"/>
      <c r="E115" s="191"/>
      <c r="F115" s="197"/>
      <c r="G115" s="198"/>
      <c r="H115" s="197"/>
      <c r="I115" s="197"/>
      <c r="J115" s="197"/>
      <c r="K115" s="197"/>
      <c r="L115" s="215"/>
      <c r="M115" s="45"/>
      <c r="Q115" s="38"/>
      <c r="R115" s="38"/>
    </row>
    <row r="116" spans="2:20" ht="22.15" customHeight="1">
      <c r="B116" s="41"/>
      <c r="C116" s="471" t="s">
        <v>64</v>
      </c>
      <c r="D116" s="472"/>
      <c r="E116" s="186" t="s">
        <v>57</v>
      </c>
      <c r="F116" s="257"/>
      <c r="G116" s="276"/>
      <c r="H116" s="257"/>
      <c r="I116" s="257"/>
      <c r="J116" s="257"/>
      <c r="K116" s="309">
        <f>K201</f>
        <v>345973</v>
      </c>
      <c r="L116" s="215"/>
      <c r="M116" s="233"/>
      <c r="N116" s="37">
        <f>+K116*100/K42</f>
        <v>23.076543397625866</v>
      </c>
      <c r="Q116" s="38"/>
      <c r="R116" s="38"/>
    </row>
    <row r="117" spans="2:20" ht="22.15" customHeight="1">
      <c r="B117" s="41"/>
      <c r="C117" s="483" t="s">
        <v>65</v>
      </c>
      <c r="D117" s="484"/>
      <c r="E117" s="186" t="s">
        <v>57</v>
      </c>
      <c r="F117" s="257"/>
      <c r="G117" s="276"/>
      <c r="H117" s="257"/>
      <c r="I117" s="257"/>
      <c r="J117" s="257"/>
      <c r="K117" s="309">
        <f>K209</f>
        <v>96755</v>
      </c>
      <c r="L117" s="215"/>
      <c r="M117" s="234"/>
      <c r="N117" s="37">
        <f>+K117*100/K42</f>
        <v>6.4535988543536362</v>
      </c>
      <c r="Q117" s="38"/>
      <c r="R117" s="38"/>
    </row>
    <row r="118" spans="2:20" ht="22.15" customHeight="1">
      <c r="B118" s="41"/>
      <c r="C118" s="485" t="s">
        <v>66</v>
      </c>
      <c r="D118" s="486"/>
      <c r="E118" s="186" t="s">
        <v>57</v>
      </c>
      <c r="F118" s="257"/>
      <c r="G118" s="276"/>
      <c r="H118" s="257"/>
      <c r="I118" s="257"/>
      <c r="J118" s="257"/>
      <c r="K118" s="309">
        <f>K221</f>
        <v>407249</v>
      </c>
      <c r="L118" s="215"/>
      <c r="M118" s="233"/>
      <c r="N118" s="37">
        <f>+K118*100/K42</f>
        <v>27.163678154479499</v>
      </c>
      <c r="Q118" s="38"/>
      <c r="R118" s="38"/>
    </row>
    <row r="119" spans="2:20" ht="22.15" customHeight="1">
      <c r="B119" s="41"/>
      <c r="C119" s="487" t="s">
        <v>67</v>
      </c>
      <c r="D119" s="488"/>
      <c r="E119" s="186" t="s">
        <v>57</v>
      </c>
      <c r="F119" s="257"/>
      <c r="G119" s="276"/>
      <c r="H119" s="257"/>
      <c r="I119" s="257"/>
      <c r="J119" s="257"/>
      <c r="K119" s="309">
        <f>+K236</f>
        <v>649264</v>
      </c>
      <c r="L119" s="215"/>
      <c r="M119" s="233"/>
      <c r="N119" s="37">
        <f>+K119*100/K42</f>
        <v>43.306179593540996</v>
      </c>
      <c r="Q119" s="38"/>
      <c r="R119" s="38"/>
      <c r="S119" s="38"/>
      <c r="T119" s="38"/>
    </row>
    <row r="120" spans="2:20" ht="22.15" customHeight="1">
      <c r="B120" s="41"/>
      <c r="C120" s="489"/>
      <c r="D120" s="490"/>
      <c r="E120" s="192"/>
      <c r="F120" s="197"/>
      <c r="G120" s="198"/>
      <c r="H120" s="197"/>
      <c r="I120" s="197"/>
      <c r="J120" s="197"/>
      <c r="K120" s="197"/>
      <c r="L120" s="215"/>
      <c r="M120" s="45"/>
      <c r="N120" s="37">
        <f>+SUM(N116:N119)</f>
        <v>100</v>
      </c>
      <c r="Q120" s="38"/>
      <c r="R120" s="38"/>
      <c r="S120" s="38"/>
      <c r="T120" s="38"/>
    </row>
    <row r="121" spans="2:20" ht="22.15" customHeight="1">
      <c r="B121" s="41"/>
      <c r="C121" s="489"/>
      <c r="D121" s="490"/>
      <c r="E121" s="192"/>
      <c r="F121" s="197"/>
      <c r="G121" s="198"/>
      <c r="H121" s="197"/>
      <c r="I121" s="197"/>
      <c r="J121" s="197"/>
      <c r="K121" s="197"/>
      <c r="L121" s="215"/>
      <c r="M121" s="45"/>
      <c r="Q121" s="38"/>
      <c r="R121" s="38"/>
      <c r="S121" s="38"/>
      <c r="T121" s="38"/>
    </row>
    <row r="122" spans="2:20" ht="22.15" customHeight="1">
      <c r="B122" s="41"/>
      <c r="C122" s="475"/>
      <c r="D122" s="476"/>
      <c r="E122" s="192"/>
      <c r="F122" s="197"/>
      <c r="G122" s="198"/>
      <c r="H122" s="197"/>
      <c r="I122" s="197"/>
      <c r="J122" s="197"/>
      <c r="K122" s="197"/>
      <c r="L122" s="215"/>
      <c r="M122" s="45"/>
      <c r="Q122" s="38"/>
      <c r="R122" s="38"/>
      <c r="S122" s="38"/>
      <c r="T122" s="38"/>
    </row>
    <row r="123" spans="2:20" ht="22.15" customHeight="1">
      <c r="B123" s="41"/>
      <c r="C123" s="475"/>
      <c r="D123" s="476"/>
      <c r="E123" s="192"/>
      <c r="F123" s="197"/>
      <c r="G123" s="198"/>
      <c r="H123" s="197"/>
      <c r="I123" s="197"/>
      <c r="J123" s="197"/>
      <c r="K123" s="197"/>
      <c r="L123" s="215"/>
      <c r="M123" s="45"/>
      <c r="Q123" s="38"/>
      <c r="R123" s="38"/>
      <c r="S123" s="38"/>
      <c r="T123" s="38"/>
    </row>
    <row r="124" spans="2:20" ht="22.15" customHeight="1">
      <c r="B124" s="41"/>
      <c r="C124" s="475"/>
      <c r="D124" s="476"/>
      <c r="E124" s="192"/>
      <c r="F124" s="197"/>
      <c r="G124" s="198"/>
      <c r="H124" s="197"/>
      <c r="I124" s="197"/>
      <c r="J124" s="197"/>
      <c r="K124" s="197"/>
      <c r="L124" s="215"/>
      <c r="M124" s="45"/>
      <c r="Q124" s="38"/>
      <c r="R124" s="38"/>
      <c r="S124" s="38"/>
      <c r="T124" s="38"/>
    </row>
    <row r="125" spans="2:20" ht="22.15" customHeight="1">
      <c r="B125" s="41"/>
      <c r="C125" s="475"/>
      <c r="D125" s="476"/>
      <c r="E125" s="192"/>
      <c r="F125" s="197"/>
      <c r="G125" s="198"/>
      <c r="H125" s="197"/>
      <c r="I125" s="197"/>
      <c r="J125" s="197"/>
      <c r="K125" s="197"/>
      <c r="L125" s="215"/>
      <c r="M125" s="45"/>
      <c r="Q125" s="38"/>
      <c r="R125" s="38"/>
      <c r="S125" s="38"/>
      <c r="T125" s="38"/>
    </row>
    <row r="126" spans="2:20" ht="22.15" customHeight="1">
      <c r="B126" s="41"/>
      <c r="C126" s="475"/>
      <c r="D126" s="476"/>
      <c r="E126" s="192"/>
      <c r="F126" s="197"/>
      <c r="G126" s="198"/>
      <c r="H126" s="197"/>
      <c r="I126" s="197"/>
      <c r="J126" s="197"/>
      <c r="K126" s="197"/>
      <c r="L126" s="215"/>
      <c r="M126" s="45"/>
      <c r="Q126" s="38"/>
      <c r="R126" s="38"/>
      <c r="S126" s="38"/>
      <c r="T126" s="38"/>
    </row>
    <row r="127" spans="2:20" ht="22.15" customHeight="1">
      <c r="B127" s="41"/>
      <c r="C127" s="475"/>
      <c r="D127" s="476"/>
      <c r="E127" s="192"/>
      <c r="F127" s="197"/>
      <c r="G127" s="198"/>
      <c r="H127" s="197"/>
      <c r="I127" s="197"/>
      <c r="J127" s="197"/>
      <c r="K127" s="197"/>
      <c r="L127" s="215"/>
      <c r="M127" s="45"/>
      <c r="Q127" s="38"/>
      <c r="R127" s="38"/>
      <c r="S127" s="38"/>
      <c r="T127" s="38"/>
    </row>
    <row r="128" spans="2:20" ht="22.15" customHeight="1">
      <c r="B128" s="41"/>
      <c r="C128" s="475"/>
      <c r="D128" s="476"/>
      <c r="E128" s="192"/>
      <c r="F128" s="197"/>
      <c r="G128" s="198"/>
      <c r="H128" s="197"/>
      <c r="I128" s="197"/>
      <c r="J128" s="197"/>
      <c r="K128" s="197"/>
      <c r="L128" s="215"/>
      <c r="M128" s="45"/>
      <c r="Q128" s="38"/>
      <c r="R128" s="38"/>
    </row>
    <row r="129" spans="2:23" ht="22.15" customHeight="1">
      <c r="B129" s="41"/>
      <c r="C129" s="475"/>
      <c r="D129" s="476"/>
      <c r="E129" s="192"/>
      <c r="F129" s="197"/>
      <c r="G129" s="198"/>
      <c r="H129" s="197"/>
      <c r="I129" s="197"/>
      <c r="J129" s="197"/>
      <c r="K129" s="197"/>
      <c r="L129" s="215"/>
      <c r="M129" s="45"/>
      <c r="Q129" s="38"/>
      <c r="R129" s="38"/>
    </row>
    <row r="130" spans="2:23" ht="22.15" customHeight="1">
      <c r="B130" s="41"/>
      <c r="C130" s="475"/>
      <c r="D130" s="476"/>
      <c r="E130" s="192"/>
      <c r="F130" s="197"/>
      <c r="G130" s="198"/>
      <c r="H130" s="197"/>
      <c r="I130" s="197"/>
      <c r="J130" s="197"/>
      <c r="K130" s="197"/>
      <c r="L130" s="215"/>
      <c r="M130" s="45"/>
      <c r="Q130" s="38"/>
      <c r="R130" s="38"/>
    </row>
    <row r="131" spans="2:23" ht="22.15" customHeight="1">
      <c r="B131" s="41"/>
      <c r="C131" s="475"/>
      <c r="D131" s="476"/>
      <c r="E131" s="192"/>
      <c r="F131" s="197"/>
      <c r="G131" s="198"/>
      <c r="H131" s="197"/>
      <c r="I131" s="197"/>
      <c r="J131" s="197"/>
      <c r="K131" s="197"/>
      <c r="L131" s="215"/>
      <c r="M131" s="45"/>
      <c r="Q131" s="38"/>
      <c r="R131" s="38"/>
    </row>
    <row r="132" spans="2:23" ht="22.15" customHeight="1">
      <c r="B132" s="41"/>
      <c r="C132" s="475"/>
      <c r="D132" s="476"/>
      <c r="E132" s="192"/>
      <c r="F132" s="197"/>
      <c r="G132" s="198"/>
      <c r="H132" s="197"/>
      <c r="I132" s="197"/>
      <c r="J132" s="197"/>
      <c r="K132" s="197"/>
      <c r="L132" s="215"/>
      <c r="M132" s="45"/>
      <c r="Q132" s="38"/>
      <c r="R132" s="38"/>
    </row>
    <row r="133" spans="2:23" ht="22.15" customHeight="1">
      <c r="B133" s="41"/>
      <c r="C133" s="475"/>
      <c r="D133" s="476"/>
      <c r="E133" s="192"/>
      <c r="F133" s="197"/>
      <c r="G133" s="198"/>
      <c r="H133" s="197"/>
      <c r="I133" s="197"/>
      <c r="J133" s="197"/>
      <c r="K133" s="197"/>
      <c r="L133" s="215"/>
      <c r="M133" s="45"/>
      <c r="Q133" s="38"/>
      <c r="R133" s="38"/>
    </row>
    <row r="134" spans="2:23" ht="22.15" customHeight="1">
      <c r="B134" s="41"/>
      <c r="C134" s="481"/>
      <c r="D134" s="482"/>
      <c r="E134" s="192"/>
      <c r="F134" s="197"/>
      <c r="G134" s="198"/>
      <c r="H134" s="197"/>
      <c r="I134" s="197"/>
      <c r="J134" s="197"/>
      <c r="K134" s="197"/>
      <c r="L134" s="215"/>
      <c r="M134" s="45"/>
      <c r="Q134" s="38"/>
      <c r="R134" s="38"/>
    </row>
    <row r="135" spans="2:23" ht="22.15" customHeight="1">
      <c r="B135" s="41"/>
      <c r="C135" s="475"/>
      <c r="D135" s="476"/>
      <c r="E135" s="192"/>
      <c r="F135" s="197"/>
      <c r="G135" s="198"/>
      <c r="H135" s="197"/>
      <c r="I135" s="197"/>
      <c r="J135" s="197"/>
      <c r="K135" s="197"/>
      <c r="L135" s="215"/>
      <c r="M135" s="45"/>
      <c r="Q135" s="38"/>
      <c r="R135" s="38"/>
    </row>
    <row r="136" spans="2:23" ht="22.15" customHeight="1">
      <c r="B136" s="41"/>
      <c r="C136" s="475"/>
      <c r="D136" s="476"/>
      <c r="E136" s="192"/>
      <c r="F136" s="197"/>
      <c r="G136" s="198"/>
      <c r="H136" s="197"/>
      <c r="I136" s="197"/>
      <c r="J136" s="197"/>
      <c r="K136" s="197"/>
      <c r="L136" s="215"/>
      <c r="M136" s="45"/>
      <c r="Q136" s="38"/>
      <c r="R136" s="38"/>
    </row>
    <row r="137" spans="2:23" ht="22.15" customHeight="1">
      <c r="B137" s="41"/>
      <c r="C137" s="475"/>
      <c r="D137" s="476"/>
      <c r="E137" s="192"/>
      <c r="F137" s="197"/>
      <c r="G137" s="198"/>
      <c r="H137" s="197"/>
      <c r="I137" s="197"/>
      <c r="J137" s="197"/>
      <c r="K137" s="197"/>
      <c r="L137" s="215"/>
      <c r="M137" s="45"/>
      <c r="Q137" s="38"/>
      <c r="R137" s="38"/>
    </row>
    <row r="138" spans="2:23" ht="22.15" customHeight="1">
      <c r="B138" s="41"/>
      <c r="C138" s="475"/>
      <c r="D138" s="476"/>
      <c r="E138" s="192"/>
      <c r="F138" s="197"/>
      <c r="G138" s="198"/>
      <c r="H138" s="197"/>
      <c r="I138" s="197"/>
      <c r="J138" s="197"/>
      <c r="K138" s="197"/>
      <c r="L138" s="215"/>
      <c r="M138" s="45"/>
      <c r="Q138" s="38"/>
      <c r="R138" s="38"/>
    </row>
    <row r="139" spans="2:23" ht="22.15" customHeight="1">
      <c r="B139" s="35"/>
      <c r="C139" s="477" t="s">
        <v>68</v>
      </c>
      <c r="D139" s="478"/>
      <c r="E139" s="184"/>
      <c r="F139" s="255"/>
      <c r="G139" s="274"/>
      <c r="H139" s="306"/>
      <c r="I139" s="307"/>
      <c r="J139" s="306"/>
      <c r="K139" s="293">
        <f>SUM(K116:K138)</f>
        <v>1499241</v>
      </c>
      <c r="L139" s="221"/>
      <c r="Q139" s="38"/>
      <c r="R139" s="38"/>
      <c r="S139" s="38"/>
      <c r="T139" s="38"/>
    </row>
    <row r="140" spans="2:23" s="36" customFormat="1" ht="22.15" customHeight="1">
      <c r="B140" s="225">
        <v>2</v>
      </c>
      <c r="C140" s="479" t="s">
        <v>69</v>
      </c>
      <c r="D140" s="480"/>
      <c r="E140" s="226"/>
      <c r="F140" s="260" t="s">
        <v>1</v>
      </c>
      <c r="G140" s="284"/>
      <c r="H140" s="262"/>
      <c r="I140" s="262"/>
      <c r="J140" s="262"/>
      <c r="K140" s="262"/>
      <c r="L140" s="227"/>
      <c r="M140" s="45"/>
      <c r="N140" s="48"/>
      <c r="S140" s="49"/>
      <c r="T140" s="50"/>
    </row>
    <row r="141" spans="2:23" s="36" customFormat="1" ht="22.15" customHeight="1">
      <c r="B141" s="225"/>
      <c r="C141" s="471" t="s">
        <v>70</v>
      </c>
      <c r="D141" s="472"/>
      <c r="E141" s="226"/>
      <c r="F141" s="260"/>
      <c r="G141" s="284"/>
      <c r="H141" s="262"/>
      <c r="I141" s="262"/>
      <c r="J141" s="262"/>
      <c r="K141" s="262"/>
      <c r="L141" s="227"/>
      <c r="M141" s="45"/>
      <c r="N141" s="48"/>
      <c r="S141" s="49"/>
      <c r="T141" s="50"/>
    </row>
    <row r="142" spans="2:23" s="36" customFormat="1" ht="22.15" customHeight="1">
      <c r="B142" s="225"/>
      <c r="C142" s="473" t="s">
        <v>71</v>
      </c>
      <c r="D142" s="474"/>
      <c r="E142" s="226"/>
      <c r="F142" s="260"/>
      <c r="G142" s="284"/>
      <c r="H142" s="262"/>
      <c r="I142" s="262"/>
      <c r="J142" s="262"/>
      <c r="K142" s="262"/>
      <c r="L142" s="227"/>
      <c r="M142" s="45"/>
      <c r="N142" s="48"/>
      <c r="S142" s="49"/>
      <c r="T142" s="50"/>
    </row>
    <row r="143" spans="2:23" s="36" customFormat="1" ht="22.15" customHeight="1">
      <c r="B143" s="225"/>
      <c r="C143" s="465" t="s">
        <v>72</v>
      </c>
      <c r="D143" s="466" t="s">
        <v>73</v>
      </c>
      <c r="E143" s="240" t="s">
        <v>74</v>
      </c>
      <c r="F143" s="261">
        <v>4</v>
      </c>
      <c r="G143" s="285">
        <v>900</v>
      </c>
      <c r="H143" s="44">
        <f t="shared" ref="H143:H171" si="0">F143*G143</f>
        <v>3600</v>
      </c>
      <c r="I143" s="317">
        <v>150</v>
      </c>
      <c r="J143" s="257">
        <f>SUM(F143*I143)</f>
        <v>600</v>
      </c>
      <c r="K143" s="44">
        <f>H143+J143</f>
        <v>4200</v>
      </c>
      <c r="L143" s="238"/>
      <c r="M143" s="45"/>
      <c r="N143" s="48"/>
      <c r="S143" s="49"/>
      <c r="T143" s="50"/>
    </row>
    <row r="144" spans="2:23" s="36" customFormat="1" ht="22.15" customHeight="1">
      <c r="B144" s="225"/>
      <c r="C144" s="455" t="s">
        <v>75</v>
      </c>
      <c r="D144" s="456" t="s">
        <v>75</v>
      </c>
      <c r="E144" s="240" t="s">
        <v>74</v>
      </c>
      <c r="F144" s="261">
        <v>6</v>
      </c>
      <c r="G144" s="285">
        <v>6500</v>
      </c>
      <c r="H144" s="44">
        <f t="shared" si="0"/>
        <v>39000</v>
      </c>
      <c r="I144" s="318">
        <v>450</v>
      </c>
      <c r="J144" s="257">
        <f t="shared" ref="J144:J171" si="1">SUM(F144*I144)</f>
        <v>2700</v>
      </c>
      <c r="K144" s="44">
        <f t="shared" ref="K144:K171" si="2">H144+J144</f>
        <v>41700</v>
      </c>
      <c r="L144" s="238"/>
      <c r="M144" s="45"/>
      <c r="N144" s="236"/>
      <c r="O144" s="236"/>
      <c r="P144" s="57"/>
      <c r="Q144" s="53"/>
      <c r="R144" s="55"/>
      <c r="S144" s="54"/>
      <c r="T144" s="55"/>
      <c r="U144" s="55"/>
      <c r="V144" s="56"/>
      <c r="W144" s="228"/>
    </row>
    <row r="145" spans="2:23" s="36" customFormat="1" ht="22.15" customHeight="1">
      <c r="B145" s="225"/>
      <c r="C145" s="455" t="s">
        <v>76</v>
      </c>
      <c r="D145" s="456" t="s">
        <v>76</v>
      </c>
      <c r="E145" s="240" t="s">
        <v>77</v>
      </c>
      <c r="F145" s="261">
        <v>6</v>
      </c>
      <c r="G145" s="285">
        <v>11000</v>
      </c>
      <c r="H145" s="44">
        <f t="shared" si="0"/>
        <v>66000</v>
      </c>
      <c r="I145" s="318">
        <v>0</v>
      </c>
      <c r="J145" s="257">
        <f t="shared" si="1"/>
        <v>0</v>
      </c>
      <c r="K145" s="44">
        <f t="shared" si="2"/>
        <v>66000</v>
      </c>
      <c r="L145" s="238"/>
      <c r="M145" s="45"/>
      <c r="N145" s="236"/>
      <c r="O145" s="236"/>
      <c r="P145" s="57"/>
      <c r="Q145" s="53"/>
      <c r="R145" s="55"/>
      <c r="S145" s="54"/>
      <c r="T145" s="55"/>
      <c r="U145" s="55"/>
      <c r="V145" s="56"/>
      <c r="W145" s="228"/>
    </row>
    <row r="146" spans="2:23" s="36" customFormat="1" ht="22.15" customHeight="1">
      <c r="B146" s="225"/>
      <c r="C146" s="383" t="s">
        <v>78</v>
      </c>
      <c r="D146" s="384" t="s">
        <v>78</v>
      </c>
      <c r="E146" s="240"/>
      <c r="F146" s="261"/>
      <c r="G146" s="285"/>
      <c r="H146" s="44">
        <f t="shared" si="0"/>
        <v>0</v>
      </c>
      <c r="I146" s="318"/>
      <c r="J146" s="257">
        <f t="shared" si="1"/>
        <v>0</v>
      </c>
      <c r="K146" s="44">
        <f t="shared" si="2"/>
        <v>0</v>
      </c>
      <c r="L146" s="238"/>
      <c r="M146" s="45"/>
      <c r="N146" s="236"/>
      <c r="O146" s="236"/>
      <c r="P146" s="57"/>
      <c r="Q146" s="53"/>
      <c r="R146" s="55"/>
      <c r="S146" s="54"/>
      <c r="T146" s="55"/>
      <c r="U146" s="55"/>
      <c r="V146" s="56"/>
      <c r="W146" s="228"/>
    </row>
    <row r="147" spans="2:23" s="36" customFormat="1" ht="22.15" customHeight="1">
      <c r="B147" s="225"/>
      <c r="C147" s="383" t="s">
        <v>79</v>
      </c>
      <c r="D147" s="384" t="s">
        <v>79</v>
      </c>
      <c r="E147" s="240" t="s">
        <v>74</v>
      </c>
      <c r="F147" s="261">
        <v>2</v>
      </c>
      <c r="G147" s="285">
        <v>830</v>
      </c>
      <c r="H147" s="44">
        <f t="shared" si="0"/>
        <v>1660</v>
      </c>
      <c r="I147" s="317">
        <v>345</v>
      </c>
      <c r="J147" s="257">
        <f t="shared" si="1"/>
        <v>690</v>
      </c>
      <c r="K147" s="44">
        <f t="shared" si="2"/>
        <v>2350</v>
      </c>
      <c r="L147" s="238"/>
      <c r="M147" s="45"/>
      <c r="N147" s="236"/>
      <c r="O147" s="236"/>
      <c r="P147" s="57"/>
      <c r="Q147" s="53"/>
      <c r="R147" s="55"/>
      <c r="S147" s="54"/>
      <c r="T147" s="55"/>
      <c r="U147" s="55"/>
      <c r="V147" s="56"/>
      <c r="W147" s="228"/>
    </row>
    <row r="148" spans="2:23" s="36" customFormat="1" ht="22.15" customHeight="1">
      <c r="B148" s="225"/>
      <c r="C148" s="465" t="s">
        <v>80</v>
      </c>
      <c r="D148" s="466" t="s">
        <v>80</v>
      </c>
      <c r="E148" s="240" t="s">
        <v>74</v>
      </c>
      <c r="F148" s="261">
        <v>2</v>
      </c>
      <c r="G148" s="285">
        <v>1790</v>
      </c>
      <c r="H148" s="44">
        <f t="shared" si="0"/>
        <v>3580</v>
      </c>
      <c r="I148" s="317">
        <v>345</v>
      </c>
      <c r="J148" s="257">
        <f t="shared" si="1"/>
        <v>690</v>
      </c>
      <c r="K148" s="44">
        <f t="shared" si="2"/>
        <v>4270</v>
      </c>
      <c r="L148" s="238"/>
      <c r="M148" s="45"/>
      <c r="N148" s="236"/>
      <c r="O148" s="236"/>
      <c r="P148" s="57"/>
      <c r="Q148" s="53"/>
      <c r="R148" s="55"/>
      <c r="S148" s="54"/>
      <c r="T148" s="55"/>
      <c r="U148" s="55"/>
      <c r="V148" s="56"/>
      <c r="W148" s="228"/>
    </row>
    <row r="149" spans="2:23" s="36" customFormat="1" ht="22.15" customHeight="1">
      <c r="B149" s="225"/>
      <c r="C149" s="465" t="s">
        <v>81</v>
      </c>
      <c r="D149" s="466" t="s">
        <v>81</v>
      </c>
      <c r="E149" s="240" t="s">
        <v>82</v>
      </c>
      <c r="F149" s="261">
        <v>1</v>
      </c>
      <c r="G149" s="285">
        <v>1500</v>
      </c>
      <c r="H149" s="44">
        <f t="shared" si="0"/>
        <v>1500</v>
      </c>
      <c r="I149" s="318">
        <v>500</v>
      </c>
      <c r="J149" s="257">
        <f t="shared" si="1"/>
        <v>500</v>
      </c>
      <c r="K149" s="44">
        <f t="shared" si="2"/>
        <v>2000</v>
      </c>
      <c r="L149" s="238"/>
      <c r="M149" s="45"/>
      <c r="N149" s="236"/>
      <c r="O149" s="236"/>
      <c r="P149" s="57"/>
      <c r="Q149" s="53"/>
      <c r="R149" s="55"/>
      <c r="S149" s="54"/>
      <c r="T149" s="55"/>
      <c r="U149" s="55"/>
      <c r="V149" s="56"/>
      <c r="W149" s="228"/>
    </row>
    <row r="150" spans="2:23" s="36" customFormat="1" ht="22.15" customHeight="1">
      <c r="B150" s="225"/>
      <c r="C150" s="455" t="s">
        <v>83</v>
      </c>
      <c r="D150" s="456" t="s">
        <v>83</v>
      </c>
      <c r="E150" s="240" t="s">
        <v>82</v>
      </c>
      <c r="F150" s="261">
        <v>1</v>
      </c>
      <c r="G150" s="285">
        <v>1000</v>
      </c>
      <c r="H150" s="44">
        <f t="shared" si="0"/>
        <v>1000</v>
      </c>
      <c r="I150" s="317">
        <v>250</v>
      </c>
      <c r="J150" s="257">
        <f t="shared" si="1"/>
        <v>250</v>
      </c>
      <c r="K150" s="44">
        <f t="shared" si="2"/>
        <v>1250</v>
      </c>
      <c r="L150" s="239"/>
      <c r="M150" s="45"/>
      <c r="N150" s="236"/>
      <c r="O150" s="236"/>
      <c r="P150" s="57"/>
      <c r="Q150" s="53"/>
      <c r="R150" s="55"/>
      <c r="S150" s="54"/>
      <c r="T150" s="55"/>
      <c r="U150" s="55"/>
      <c r="V150" s="56"/>
      <c r="W150" s="228"/>
    </row>
    <row r="151" spans="2:23" s="36" customFormat="1" ht="22.15" customHeight="1">
      <c r="B151" s="225"/>
      <c r="C151" s="455" t="s">
        <v>84</v>
      </c>
      <c r="D151" s="456" t="s">
        <v>84</v>
      </c>
      <c r="E151" s="240" t="s">
        <v>82</v>
      </c>
      <c r="F151" s="261">
        <v>1</v>
      </c>
      <c r="G151" s="285">
        <v>1500</v>
      </c>
      <c r="H151" s="44">
        <f t="shared" si="0"/>
        <v>1500</v>
      </c>
      <c r="I151" s="318">
        <v>700</v>
      </c>
      <c r="J151" s="257">
        <f t="shared" si="1"/>
        <v>700</v>
      </c>
      <c r="K151" s="44">
        <f t="shared" si="2"/>
        <v>2200</v>
      </c>
      <c r="L151" s="239"/>
      <c r="M151" s="45"/>
      <c r="N151" s="236"/>
      <c r="O151" s="236"/>
      <c r="P151" s="57"/>
      <c r="Q151" s="53"/>
      <c r="R151" s="55"/>
      <c r="S151" s="54"/>
      <c r="T151" s="55"/>
      <c r="U151" s="55"/>
      <c r="V151" s="56"/>
      <c r="W151" s="228"/>
    </row>
    <row r="152" spans="2:23" s="36" customFormat="1" ht="22.15" customHeight="1">
      <c r="B152" s="225"/>
      <c r="C152" s="455" t="s">
        <v>85</v>
      </c>
      <c r="D152" s="456" t="s">
        <v>85</v>
      </c>
      <c r="E152" s="240" t="s">
        <v>82</v>
      </c>
      <c r="F152" s="261">
        <v>1</v>
      </c>
      <c r="G152" s="285">
        <v>2000</v>
      </c>
      <c r="H152" s="44">
        <f t="shared" si="0"/>
        <v>2000</v>
      </c>
      <c r="I152" s="317">
        <v>700</v>
      </c>
      <c r="J152" s="257">
        <f t="shared" si="1"/>
        <v>700</v>
      </c>
      <c r="K152" s="44">
        <f t="shared" si="2"/>
        <v>2700</v>
      </c>
      <c r="L152" s="239"/>
      <c r="M152" s="45"/>
      <c r="N152" s="236"/>
      <c r="O152" s="236"/>
      <c r="P152" s="57"/>
      <c r="Q152" s="53"/>
      <c r="R152" s="55"/>
      <c r="S152" s="54"/>
      <c r="T152" s="55"/>
      <c r="U152" s="55"/>
      <c r="V152" s="56"/>
      <c r="W152" s="228"/>
    </row>
    <row r="153" spans="2:23" s="36" customFormat="1" ht="22.15" customHeight="1">
      <c r="B153" s="225"/>
      <c r="C153" s="461" t="s">
        <v>86</v>
      </c>
      <c r="D153" s="462" t="s">
        <v>86</v>
      </c>
      <c r="E153" s="240" t="s">
        <v>82</v>
      </c>
      <c r="F153" s="261">
        <v>1</v>
      </c>
      <c r="G153" s="285">
        <v>1000</v>
      </c>
      <c r="H153" s="44">
        <f t="shared" si="0"/>
        <v>1000</v>
      </c>
      <c r="I153" s="317">
        <v>500</v>
      </c>
      <c r="J153" s="257">
        <f t="shared" si="1"/>
        <v>500</v>
      </c>
      <c r="K153" s="44">
        <f t="shared" si="2"/>
        <v>1500</v>
      </c>
      <c r="L153" s="235"/>
      <c r="M153" s="45"/>
      <c r="N153" s="236"/>
      <c r="O153" s="236"/>
      <c r="P153" s="57"/>
      <c r="Q153" s="53"/>
      <c r="R153" s="55"/>
      <c r="S153" s="54"/>
      <c r="T153" s="55"/>
      <c r="U153" s="55"/>
      <c r="V153" s="56"/>
      <c r="W153" s="228"/>
    </row>
    <row r="154" spans="2:23" s="36" customFormat="1" ht="22.15" customHeight="1">
      <c r="B154" s="225"/>
      <c r="C154" s="461" t="s">
        <v>87</v>
      </c>
      <c r="D154" s="462" t="s">
        <v>87</v>
      </c>
      <c r="E154" s="240" t="s">
        <v>82</v>
      </c>
      <c r="F154" s="261">
        <v>1</v>
      </c>
      <c r="G154" s="285">
        <v>2500</v>
      </c>
      <c r="H154" s="44">
        <f t="shared" si="0"/>
        <v>2500</v>
      </c>
      <c r="I154" s="317"/>
      <c r="J154" s="257">
        <f t="shared" si="1"/>
        <v>0</v>
      </c>
      <c r="K154" s="44">
        <f t="shared" si="2"/>
        <v>2500</v>
      </c>
      <c r="L154" s="235"/>
      <c r="M154" s="45"/>
      <c r="N154" s="236"/>
      <c r="O154" s="236"/>
      <c r="P154" s="57"/>
      <c r="Q154" s="53"/>
      <c r="R154" s="55"/>
      <c r="S154" s="54"/>
      <c r="T154" s="55"/>
      <c r="U154" s="55"/>
      <c r="V154" s="56"/>
      <c r="W154" s="228"/>
    </row>
    <row r="155" spans="2:23" s="36" customFormat="1" ht="22.15" customHeight="1">
      <c r="B155" s="225"/>
      <c r="C155" s="465" t="s">
        <v>88</v>
      </c>
      <c r="D155" s="466" t="s">
        <v>88</v>
      </c>
      <c r="E155" s="240" t="s">
        <v>82</v>
      </c>
      <c r="F155" s="261">
        <v>1</v>
      </c>
      <c r="G155" s="285">
        <v>5000</v>
      </c>
      <c r="H155" s="44">
        <f t="shared" si="0"/>
        <v>5000</v>
      </c>
      <c r="I155" s="317">
        <v>1500</v>
      </c>
      <c r="J155" s="257">
        <f t="shared" si="1"/>
        <v>1500</v>
      </c>
      <c r="K155" s="44">
        <f t="shared" si="2"/>
        <v>6500</v>
      </c>
      <c r="L155" s="235"/>
      <c r="M155" s="45"/>
      <c r="N155" s="236"/>
      <c r="O155" s="236"/>
      <c r="P155" s="57"/>
      <c r="Q155" s="53"/>
      <c r="R155" s="55"/>
      <c r="S155" s="54"/>
      <c r="T155" s="55"/>
      <c r="U155" s="55"/>
      <c r="V155" s="56"/>
      <c r="W155" s="228"/>
    </row>
    <row r="156" spans="2:23" s="36" customFormat="1" ht="22.15" customHeight="1">
      <c r="B156" s="225"/>
      <c r="C156" s="463" t="s">
        <v>89</v>
      </c>
      <c r="D156" s="464" t="s">
        <v>89</v>
      </c>
      <c r="E156" s="240" t="s">
        <v>82</v>
      </c>
      <c r="F156" s="261">
        <v>1</v>
      </c>
      <c r="G156" s="285">
        <v>950</v>
      </c>
      <c r="H156" s="44">
        <f t="shared" si="0"/>
        <v>950</v>
      </c>
      <c r="I156" s="318">
        <v>150</v>
      </c>
      <c r="J156" s="257">
        <f t="shared" si="1"/>
        <v>150</v>
      </c>
      <c r="K156" s="44">
        <f t="shared" si="2"/>
        <v>1100</v>
      </c>
      <c r="L156" s="235"/>
      <c r="M156" s="45"/>
      <c r="N156" s="236"/>
      <c r="O156" s="236"/>
      <c r="P156" s="57"/>
      <c r="Q156" s="53"/>
      <c r="R156" s="55"/>
      <c r="S156" s="54"/>
      <c r="T156" s="55"/>
      <c r="U156" s="55"/>
      <c r="V156" s="56"/>
      <c r="W156" s="228"/>
    </row>
    <row r="157" spans="2:23" s="36" customFormat="1" ht="22.15" customHeight="1">
      <c r="B157" s="225"/>
      <c r="C157" s="469" t="s">
        <v>90</v>
      </c>
      <c r="D157" s="470" t="s">
        <v>90</v>
      </c>
      <c r="E157" s="240" t="s">
        <v>82</v>
      </c>
      <c r="F157" s="261">
        <v>1</v>
      </c>
      <c r="G157" s="285">
        <v>850</v>
      </c>
      <c r="H157" s="44">
        <f t="shared" si="0"/>
        <v>850</v>
      </c>
      <c r="I157" s="318">
        <v>150</v>
      </c>
      <c r="J157" s="257">
        <f t="shared" si="1"/>
        <v>150</v>
      </c>
      <c r="K157" s="44">
        <f t="shared" si="2"/>
        <v>1000</v>
      </c>
      <c r="L157" s="223"/>
      <c r="M157" s="45"/>
      <c r="N157" s="236"/>
      <c r="O157" s="236"/>
      <c r="P157" s="57"/>
      <c r="Q157" s="53"/>
      <c r="R157" s="55"/>
      <c r="S157" s="54"/>
      <c r="T157" s="55"/>
      <c r="U157" s="55"/>
      <c r="V157" s="56"/>
      <c r="W157" s="228"/>
    </row>
    <row r="158" spans="2:23" s="36" customFormat="1" ht="22.15" customHeight="1">
      <c r="B158" s="225"/>
      <c r="C158" s="465" t="s">
        <v>91</v>
      </c>
      <c r="D158" s="466" t="s">
        <v>91</v>
      </c>
      <c r="E158" s="240" t="s">
        <v>82</v>
      </c>
      <c r="F158" s="261">
        <v>1</v>
      </c>
      <c r="G158" s="285">
        <v>1500</v>
      </c>
      <c r="H158" s="44">
        <f t="shared" si="0"/>
        <v>1500</v>
      </c>
      <c r="I158" s="318">
        <v>500</v>
      </c>
      <c r="J158" s="257">
        <f t="shared" si="1"/>
        <v>500</v>
      </c>
      <c r="K158" s="44">
        <f t="shared" si="2"/>
        <v>2000</v>
      </c>
      <c r="L158" s="223"/>
      <c r="M158" s="45"/>
      <c r="N158" s="236"/>
      <c r="O158" s="236"/>
      <c r="P158" s="57"/>
      <c r="Q158" s="53"/>
      <c r="R158" s="55"/>
      <c r="S158" s="54"/>
      <c r="T158" s="55"/>
      <c r="U158" s="55"/>
      <c r="V158" s="56"/>
      <c r="W158" s="228"/>
    </row>
    <row r="159" spans="2:23" s="36" customFormat="1" ht="22.15" customHeight="1">
      <c r="B159" s="225"/>
      <c r="C159" s="455" t="s">
        <v>92</v>
      </c>
      <c r="D159" s="456" t="s">
        <v>93</v>
      </c>
      <c r="E159" s="240" t="s">
        <v>82</v>
      </c>
      <c r="F159" s="261">
        <v>1</v>
      </c>
      <c r="G159" s="285">
        <v>83</v>
      </c>
      <c r="H159" s="44">
        <f t="shared" si="0"/>
        <v>83</v>
      </c>
      <c r="I159" s="318">
        <v>90</v>
      </c>
      <c r="J159" s="257">
        <f t="shared" si="1"/>
        <v>90</v>
      </c>
      <c r="K159" s="44">
        <f t="shared" si="2"/>
        <v>173</v>
      </c>
      <c r="L159" s="223"/>
      <c r="M159" s="45"/>
      <c r="N159" s="236"/>
      <c r="O159" s="236"/>
      <c r="P159" s="57"/>
      <c r="Q159" s="53"/>
      <c r="R159" s="55"/>
      <c r="S159" s="54"/>
      <c r="T159" s="55"/>
      <c r="U159" s="55"/>
      <c r="V159" s="56"/>
      <c r="W159" s="228"/>
    </row>
    <row r="160" spans="2:23" s="36" customFormat="1" ht="22.15" customHeight="1">
      <c r="B160" s="225"/>
      <c r="C160" s="455" t="s">
        <v>94</v>
      </c>
      <c r="D160" s="456" t="s">
        <v>94</v>
      </c>
      <c r="E160" s="240" t="s">
        <v>82</v>
      </c>
      <c r="F160" s="261">
        <v>4</v>
      </c>
      <c r="G160" s="285">
        <v>80</v>
      </c>
      <c r="H160" s="44">
        <f t="shared" si="0"/>
        <v>320</v>
      </c>
      <c r="I160" s="318">
        <v>35</v>
      </c>
      <c r="J160" s="257">
        <f t="shared" si="1"/>
        <v>140</v>
      </c>
      <c r="K160" s="44">
        <f t="shared" si="2"/>
        <v>460</v>
      </c>
      <c r="L160" s="237"/>
      <c r="M160" s="45"/>
      <c r="N160" s="236"/>
      <c r="O160" s="236"/>
      <c r="P160" s="57"/>
      <c r="Q160" s="53"/>
      <c r="R160" s="55"/>
      <c r="S160" s="54"/>
      <c r="T160" s="55"/>
      <c r="U160" s="55"/>
      <c r="V160" s="56"/>
      <c r="W160" s="228"/>
    </row>
    <row r="161" spans="2:23" s="36" customFormat="1" ht="22.15" customHeight="1">
      <c r="B161" s="225"/>
      <c r="C161" s="455" t="s">
        <v>95</v>
      </c>
      <c r="D161" s="456" t="s">
        <v>95</v>
      </c>
      <c r="E161" s="240" t="s">
        <v>82</v>
      </c>
      <c r="F161" s="261">
        <v>4</v>
      </c>
      <c r="G161" s="285">
        <v>120</v>
      </c>
      <c r="H161" s="44">
        <f t="shared" si="0"/>
        <v>480</v>
      </c>
      <c r="I161" s="318">
        <v>0</v>
      </c>
      <c r="J161" s="257">
        <f t="shared" si="1"/>
        <v>0</v>
      </c>
      <c r="K161" s="44">
        <f t="shared" si="2"/>
        <v>480</v>
      </c>
      <c r="L161" s="223"/>
      <c r="M161" s="45"/>
      <c r="N161" s="236"/>
      <c r="O161" s="236"/>
      <c r="P161" s="57"/>
      <c r="Q161" s="53"/>
      <c r="R161" s="55"/>
      <c r="S161" s="54"/>
      <c r="T161" s="55"/>
      <c r="U161" s="55"/>
      <c r="V161" s="56"/>
      <c r="W161" s="228"/>
    </row>
    <row r="162" spans="2:23" s="36" customFormat="1" ht="22.15" customHeight="1">
      <c r="B162" s="225"/>
      <c r="C162" s="383" t="s">
        <v>96</v>
      </c>
      <c r="D162" s="384" t="s">
        <v>96</v>
      </c>
      <c r="E162" s="240" t="s">
        <v>82</v>
      </c>
      <c r="F162" s="261">
        <v>6</v>
      </c>
      <c r="G162" s="285">
        <v>129</v>
      </c>
      <c r="H162" s="44">
        <f t="shared" si="0"/>
        <v>774</v>
      </c>
      <c r="I162" s="317">
        <v>50</v>
      </c>
      <c r="J162" s="257">
        <f t="shared" si="1"/>
        <v>300</v>
      </c>
      <c r="K162" s="44">
        <f t="shared" si="2"/>
        <v>1074</v>
      </c>
      <c r="L162" s="223"/>
      <c r="M162" s="45"/>
      <c r="N162" s="236"/>
      <c r="O162" s="236"/>
      <c r="P162" s="57"/>
      <c r="Q162" s="53"/>
      <c r="R162" s="55"/>
      <c r="S162" s="54"/>
      <c r="T162" s="55"/>
      <c r="U162" s="55"/>
      <c r="V162" s="56"/>
      <c r="W162" s="228"/>
    </row>
    <row r="163" spans="2:23" s="36" customFormat="1" ht="22.15" customHeight="1">
      <c r="B163" s="225"/>
      <c r="C163" s="383" t="s">
        <v>97</v>
      </c>
      <c r="D163" s="384"/>
      <c r="E163" s="240" t="s">
        <v>82</v>
      </c>
      <c r="F163" s="261">
        <v>6</v>
      </c>
      <c r="G163" s="285">
        <v>300</v>
      </c>
      <c r="H163" s="44">
        <f t="shared" si="0"/>
        <v>1800</v>
      </c>
      <c r="I163" s="318">
        <v>70</v>
      </c>
      <c r="J163" s="257">
        <f t="shared" si="1"/>
        <v>420</v>
      </c>
      <c r="K163" s="44">
        <f t="shared" si="2"/>
        <v>2220</v>
      </c>
      <c r="L163" s="237"/>
      <c r="M163" s="45"/>
      <c r="N163" s="236"/>
      <c r="O163" s="236"/>
      <c r="P163" s="57"/>
      <c r="Q163" s="53"/>
      <c r="R163" s="55"/>
      <c r="S163" s="54"/>
      <c r="T163" s="55"/>
      <c r="U163" s="55"/>
      <c r="V163" s="56"/>
      <c r="W163" s="228"/>
    </row>
    <row r="164" spans="2:23" s="36" customFormat="1" ht="22.15" customHeight="1">
      <c r="B164" s="225"/>
      <c r="C164" s="465" t="s">
        <v>98</v>
      </c>
      <c r="D164" s="466" t="s">
        <v>98</v>
      </c>
      <c r="E164" s="240" t="s">
        <v>74</v>
      </c>
      <c r="F164" s="261">
        <v>6</v>
      </c>
      <c r="G164" s="285">
        <v>390</v>
      </c>
      <c r="H164" s="44">
        <f t="shared" si="0"/>
        <v>2340</v>
      </c>
      <c r="I164" s="317">
        <v>120</v>
      </c>
      <c r="J164" s="257">
        <f t="shared" si="1"/>
        <v>720</v>
      </c>
      <c r="K164" s="44">
        <f t="shared" si="2"/>
        <v>3060</v>
      </c>
      <c r="L164" s="237"/>
      <c r="M164" s="45"/>
      <c r="N164" s="236"/>
      <c r="O164" s="236"/>
      <c r="P164" s="57"/>
      <c r="Q164" s="53"/>
      <c r="R164" s="55"/>
      <c r="S164" s="54"/>
      <c r="T164" s="55"/>
      <c r="U164" s="55"/>
      <c r="V164" s="56"/>
      <c r="W164" s="228"/>
    </row>
    <row r="165" spans="2:23" s="36" customFormat="1" ht="22.15" customHeight="1">
      <c r="B165" s="225"/>
      <c r="C165" s="465" t="s">
        <v>99</v>
      </c>
      <c r="D165" s="466" t="s">
        <v>99</v>
      </c>
      <c r="E165" s="240" t="s">
        <v>100</v>
      </c>
      <c r="F165" s="261">
        <v>36.5</v>
      </c>
      <c r="G165" s="285">
        <v>350</v>
      </c>
      <c r="H165" s="44">
        <f t="shared" si="0"/>
        <v>12775</v>
      </c>
      <c r="I165" s="318">
        <v>158</v>
      </c>
      <c r="J165" s="257">
        <f t="shared" si="1"/>
        <v>5767</v>
      </c>
      <c r="K165" s="44">
        <f t="shared" si="2"/>
        <v>18542</v>
      </c>
      <c r="L165" s="237"/>
      <c r="M165" s="45"/>
      <c r="N165" s="236"/>
      <c r="O165" s="236"/>
      <c r="P165" s="57"/>
      <c r="Q165" s="53"/>
      <c r="R165" s="55"/>
      <c r="S165" s="54"/>
      <c r="T165" s="55"/>
      <c r="U165" s="55"/>
      <c r="V165" s="56"/>
      <c r="W165" s="228"/>
    </row>
    <row r="166" spans="2:23" s="36" customFormat="1" ht="22.15" customHeight="1">
      <c r="B166" s="225"/>
      <c r="C166" s="467" t="s">
        <v>101</v>
      </c>
      <c r="D166" s="468" t="s">
        <v>101</v>
      </c>
      <c r="E166" s="240"/>
      <c r="F166" s="261"/>
      <c r="G166" s="285"/>
      <c r="H166" s="44"/>
      <c r="I166" s="318"/>
      <c r="J166" s="257"/>
      <c r="K166" s="44"/>
      <c r="L166" s="223"/>
      <c r="M166" s="45"/>
      <c r="N166" s="236"/>
      <c r="O166" s="236"/>
      <c r="P166" s="57"/>
      <c r="Q166" s="53"/>
      <c r="R166" s="55"/>
      <c r="S166" s="54"/>
      <c r="T166" s="55"/>
      <c r="U166" s="55"/>
      <c r="V166" s="56"/>
      <c r="W166" s="228"/>
    </row>
    <row r="167" spans="2:23" s="36" customFormat="1" ht="22.15" customHeight="1">
      <c r="B167" s="225"/>
      <c r="C167" s="455" t="s">
        <v>102</v>
      </c>
      <c r="D167" s="456" t="s">
        <v>102</v>
      </c>
      <c r="E167" s="240"/>
      <c r="F167" s="261"/>
      <c r="G167" s="285"/>
      <c r="H167" s="44"/>
      <c r="I167" s="317"/>
      <c r="J167" s="257"/>
      <c r="K167" s="44"/>
      <c r="L167" s="235"/>
      <c r="M167" s="45"/>
      <c r="N167" s="236"/>
      <c r="O167" s="236"/>
      <c r="P167" s="57"/>
      <c r="Q167" s="53"/>
      <c r="R167" s="55"/>
      <c r="S167" s="54"/>
      <c r="T167" s="55"/>
      <c r="U167" s="55"/>
      <c r="V167" s="56"/>
      <c r="W167" s="228"/>
    </row>
    <row r="168" spans="2:23" s="36" customFormat="1" ht="22.15" customHeight="1">
      <c r="B168" s="225"/>
      <c r="C168" s="455" t="s">
        <v>79</v>
      </c>
      <c r="D168" s="456" t="s">
        <v>79</v>
      </c>
      <c r="E168" s="240" t="s">
        <v>74</v>
      </c>
      <c r="F168" s="261">
        <v>1</v>
      </c>
      <c r="G168" s="285">
        <v>830</v>
      </c>
      <c r="H168" s="44">
        <f t="shared" si="0"/>
        <v>830</v>
      </c>
      <c r="I168" s="317">
        <v>345</v>
      </c>
      <c r="J168" s="257">
        <f t="shared" si="1"/>
        <v>345</v>
      </c>
      <c r="K168" s="44">
        <f t="shared" si="2"/>
        <v>1175</v>
      </c>
      <c r="L168" s="235"/>
      <c r="M168" s="45"/>
      <c r="N168" s="236"/>
      <c r="O168" s="236"/>
      <c r="P168" s="57"/>
      <c r="Q168" s="53"/>
      <c r="R168" s="55"/>
      <c r="S168" s="54"/>
      <c r="T168" s="55"/>
      <c r="U168" s="55"/>
      <c r="V168" s="56"/>
      <c r="W168" s="228"/>
    </row>
    <row r="169" spans="2:23" s="36" customFormat="1" ht="22.15" customHeight="1">
      <c r="B169" s="225"/>
      <c r="C169" s="461" t="s">
        <v>80</v>
      </c>
      <c r="D169" s="462" t="s">
        <v>80</v>
      </c>
      <c r="E169" s="240" t="s">
        <v>74</v>
      </c>
      <c r="F169" s="261">
        <v>1</v>
      </c>
      <c r="G169" s="285">
        <v>1790</v>
      </c>
      <c r="H169" s="44">
        <f t="shared" si="0"/>
        <v>1790</v>
      </c>
      <c r="I169" s="317">
        <v>345</v>
      </c>
      <c r="J169" s="257">
        <f t="shared" si="1"/>
        <v>345</v>
      </c>
      <c r="K169" s="44">
        <f t="shared" si="2"/>
        <v>2135</v>
      </c>
      <c r="L169" s="223"/>
      <c r="M169" s="45"/>
      <c r="N169" s="236"/>
      <c r="O169" s="236"/>
      <c r="P169" s="57"/>
      <c r="Q169" s="53"/>
      <c r="R169" s="55"/>
      <c r="S169" s="54"/>
      <c r="T169" s="55"/>
      <c r="U169" s="55"/>
      <c r="V169" s="56"/>
      <c r="W169" s="228"/>
    </row>
    <row r="170" spans="2:23" s="36" customFormat="1" ht="22.15" customHeight="1">
      <c r="B170" s="225"/>
      <c r="C170" s="461" t="s">
        <v>103</v>
      </c>
      <c r="D170" s="462" t="s">
        <v>103</v>
      </c>
      <c r="E170" s="240" t="s">
        <v>82</v>
      </c>
      <c r="F170" s="261">
        <v>2</v>
      </c>
      <c r="G170" s="285">
        <v>80</v>
      </c>
      <c r="H170" s="44">
        <f t="shared" si="0"/>
        <v>160</v>
      </c>
      <c r="I170" s="318">
        <v>35</v>
      </c>
      <c r="J170" s="257">
        <f t="shared" si="1"/>
        <v>70</v>
      </c>
      <c r="K170" s="44">
        <f t="shared" si="2"/>
        <v>230</v>
      </c>
      <c r="L170" s="223"/>
      <c r="M170" s="45"/>
      <c r="N170" s="236"/>
      <c r="O170" s="236"/>
      <c r="P170" s="57"/>
      <c r="Q170" s="53"/>
      <c r="R170" s="55"/>
      <c r="S170" s="54"/>
      <c r="T170" s="55"/>
      <c r="U170" s="55"/>
      <c r="V170" s="56"/>
      <c r="W170" s="228"/>
    </row>
    <row r="171" spans="2:23" s="36" customFormat="1" ht="22.15" customHeight="1">
      <c r="B171" s="225"/>
      <c r="C171" s="463" t="s">
        <v>104</v>
      </c>
      <c r="D171" s="464" t="s">
        <v>104</v>
      </c>
      <c r="E171" s="240" t="s">
        <v>82</v>
      </c>
      <c r="F171" s="261">
        <v>2</v>
      </c>
      <c r="G171" s="285">
        <v>120</v>
      </c>
      <c r="H171" s="44">
        <f t="shared" si="0"/>
        <v>240</v>
      </c>
      <c r="I171" s="318">
        <v>0</v>
      </c>
      <c r="J171" s="257">
        <f t="shared" si="1"/>
        <v>0</v>
      </c>
      <c r="K171" s="44">
        <f t="shared" si="2"/>
        <v>240</v>
      </c>
      <c r="L171" s="223"/>
      <c r="M171" s="45"/>
      <c r="N171" s="236"/>
      <c r="O171" s="236"/>
      <c r="P171" s="57"/>
      <c r="Q171" s="53"/>
      <c r="R171" s="55"/>
      <c r="S171" s="54"/>
      <c r="T171" s="55"/>
      <c r="U171" s="55"/>
      <c r="V171" s="56"/>
      <c r="W171" s="228"/>
    </row>
    <row r="172" spans="2:23" s="36" customFormat="1" ht="22.15" customHeight="1">
      <c r="B172" s="225"/>
      <c r="C172" s="459" t="s">
        <v>105</v>
      </c>
      <c r="D172" s="460" t="s">
        <v>105</v>
      </c>
      <c r="E172" s="242"/>
      <c r="F172" s="257"/>
      <c r="G172" s="198"/>
      <c r="H172" s="197"/>
      <c r="I172" s="257"/>
      <c r="J172" s="197"/>
      <c r="K172" s="313"/>
      <c r="L172" s="223"/>
      <c r="M172" s="45"/>
      <c r="N172" s="236"/>
      <c r="O172" s="236"/>
      <c r="P172" s="57"/>
      <c r="Q172" s="53"/>
      <c r="R172" s="55"/>
      <c r="S172" s="54"/>
      <c r="T172" s="55"/>
      <c r="U172" s="55"/>
      <c r="V172" s="56"/>
      <c r="W172" s="228"/>
    </row>
    <row r="173" spans="2:23" s="36" customFormat="1" ht="22.15" customHeight="1">
      <c r="B173" s="225"/>
      <c r="C173" s="465" t="s">
        <v>72</v>
      </c>
      <c r="D173" s="466" t="s">
        <v>73</v>
      </c>
      <c r="E173" s="240" t="s">
        <v>74</v>
      </c>
      <c r="F173" s="261">
        <v>7</v>
      </c>
      <c r="G173" s="285">
        <v>900</v>
      </c>
      <c r="H173" s="44">
        <f t="shared" ref="H173:H200" si="3">F173*G173</f>
        <v>6300</v>
      </c>
      <c r="I173" s="317">
        <v>150</v>
      </c>
      <c r="J173" s="257">
        <f>SUM(F173*I173)</f>
        <v>1050</v>
      </c>
      <c r="K173" s="44">
        <f>H173+J173</f>
        <v>7350</v>
      </c>
      <c r="L173" s="223"/>
      <c r="M173" s="45"/>
      <c r="N173" s="236"/>
      <c r="O173" s="236"/>
      <c r="P173" s="57"/>
      <c r="Q173" s="53"/>
      <c r="R173" s="55"/>
      <c r="S173" s="54"/>
      <c r="T173" s="55"/>
      <c r="U173" s="55"/>
      <c r="V173" s="56"/>
      <c r="W173" s="228"/>
    </row>
    <row r="174" spans="2:23" s="36" customFormat="1" ht="22.15" customHeight="1">
      <c r="B174" s="225"/>
      <c r="C174" s="457" t="s">
        <v>75</v>
      </c>
      <c r="D174" s="458" t="s">
        <v>75</v>
      </c>
      <c r="E174" s="240" t="s">
        <v>74</v>
      </c>
      <c r="F174" s="261">
        <v>6</v>
      </c>
      <c r="G174" s="285">
        <v>6500</v>
      </c>
      <c r="H174" s="44">
        <f t="shared" si="3"/>
        <v>39000</v>
      </c>
      <c r="I174" s="318">
        <v>450</v>
      </c>
      <c r="J174" s="257">
        <f t="shared" ref="J174:J200" si="4">SUM(F174*I174)</f>
        <v>2700</v>
      </c>
      <c r="K174" s="44">
        <f t="shared" ref="K174:K200" si="5">H174+J174</f>
        <v>41700</v>
      </c>
      <c r="L174" s="223"/>
      <c r="M174" s="45"/>
      <c r="N174" s="236"/>
      <c r="O174" s="236"/>
      <c r="P174" s="57"/>
      <c r="Q174" s="53"/>
      <c r="R174" s="55"/>
      <c r="S174" s="54"/>
      <c r="T174" s="55"/>
      <c r="U174" s="55"/>
      <c r="V174" s="56"/>
      <c r="W174" s="228"/>
    </row>
    <row r="175" spans="2:23" s="36" customFormat="1" ht="22.15" customHeight="1">
      <c r="B175" s="225"/>
      <c r="C175" s="449" t="s">
        <v>76</v>
      </c>
      <c r="D175" s="450" t="s">
        <v>76</v>
      </c>
      <c r="E175" s="240" t="s">
        <v>77</v>
      </c>
      <c r="F175" s="261">
        <v>6</v>
      </c>
      <c r="G175" s="285">
        <v>11000</v>
      </c>
      <c r="H175" s="44">
        <f t="shared" si="3"/>
        <v>66000</v>
      </c>
      <c r="I175" s="318">
        <v>0</v>
      </c>
      <c r="J175" s="257">
        <f t="shared" si="4"/>
        <v>0</v>
      </c>
      <c r="K175" s="44">
        <f t="shared" si="5"/>
        <v>66000</v>
      </c>
      <c r="L175" s="223"/>
      <c r="M175" s="45"/>
      <c r="N175" s="236"/>
      <c r="O175" s="236"/>
      <c r="P175" s="57"/>
      <c r="Q175" s="53"/>
      <c r="R175" s="55"/>
      <c r="S175" s="54"/>
      <c r="T175" s="55"/>
      <c r="U175" s="55"/>
      <c r="V175" s="56"/>
      <c r="W175" s="228"/>
    </row>
    <row r="176" spans="2:23" s="36" customFormat="1" ht="22.15" customHeight="1">
      <c r="B176" s="225"/>
      <c r="C176" s="449" t="s">
        <v>78</v>
      </c>
      <c r="D176" s="450" t="s">
        <v>78</v>
      </c>
      <c r="E176" s="240"/>
      <c r="F176" s="261"/>
      <c r="G176" s="285"/>
      <c r="H176" s="44"/>
      <c r="I176" s="318"/>
      <c r="J176" s="257"/>
      <c r="K176" s="44"/>
      <c r="L176" s="237"/>
      <c r="M176" s="45"/>
      <c r="N176" s="236"/>
      <c r="O176" s="236"/>
      <c r="P176" s="57"/>
      <c r="Q176" s="53"/>
      <c r="R176" s="55"/>
      <c r="S176" s="54"/>
      <c r="T176" s="55"/>
      <c r="U176" s="55"/>
      <c r="V176" s="56"/>
      <c r="W176" s="228"/>
    </row>
    <row r="177" spans="2:23" s="36" customFormat="1" ht="22.15" customHeight="1">
      <c r="B177" s="225"/>
      <c r="C177" s="381" t="s">
        <v>79</v>
      </c>
      <c r="D177" s="382" t="s">
        <v>79</v>
      </c>
      <c r="E177" s="240" t="s">
        <v>74</v>
      </c>
      <c r="F177" s="261">
        <v>2</v>
      </c>
      <c r="G177" s="285">
        <v>830</v>
      </c>
      <c r="H177" s="44">
        <f t="shared" si="3"/>
        <v>1660</v>
      </c>
      <c r="I177" s="317">
        <v>345</v>
      </c>
      <c r="J177" s="257">
        <f t="shared" si="4"/>
        <v>690</v>
      </c>
      <c r="K177" s="44">
        <f t="shared" si="5"/>
        <v>2350</v>
      </c>
      <c r="L177" s="223"/>
      <c r="M177" s="45"/>
      <c r="N177" s="236"/>
      <c r="O177" s="236"/>
      <c r="P177" s="57"/>
      <c r="Q177" s="53"/>
      <c r="R177" s="55"/>
      <c r="S177" s="54"/>
      <c r="T177" s="55"/>
      <c r="U177" s="55"/>
      <c r="V177" s="56"/>
      <c r="W177" s="228"/>
    </row>
    <row r="178" spans="2:23" s="36" customFormat="1" ht="22.15" customHeight="1">
      <c r="B178" s="225"/>
      <c r="C178" s="381" t="s">
        <v>80</v>
      </c>
      <c r="D178" s="382" t="s">
        <v>80</v>
      </c>
      <c r="E178" s="240" t="s">
        <v>74</v>
      </c>
      <c r="F178" s="261">
        <v>2</v>
      </c>
      <c r="G178" s="285">
        <v>1790</v>
      </c>
      <c r="H178" s="44">
        <f t="shared" si="3"/>
        <v>3580</v>
      </c>
      <c r="I178" s="317">
        <v>345</v>
      </c>
      <c r="J178" s="257">
        <f t="shared" si="4"/>
        <v>690</v>
      </c>
      <c r="K178" s="44">
        <f t="shared" si="5"/>
        <v>4270</v>
      </c>
      <c r="L178" s="235"/>
      <c r="M178" s="45"/>
      <c r="N178" s="236"/>
      <c r="O178" s="236"/>
      <c r="P178" s="57"/>
      <c r="Q178" s="53"/>
      <c r="R178" s="55"/>
      <c r="S178" s="54"/>
      <c r="T178" s="55"/>
      <c r="U178" s="55"/>
      <c r="V178" s="56"/>
      <c r="W178" s="228"/>
    </row>
    <row r="179" spans="2:23" ht="21">
      <c r="B179" s="225"/>
      <c r="C179" s="457" t="s">
        <v>81</v>
      </c>
      <c r="D179" s="458" t="s">
        <v>81</v>
      </c>
      <c r="E179" s="240" t="s">
        <v>82</v>
      </c>
      <c r="F179" s="261">
        <v>1</v>
      </c>
      <c r="G179" s="285">
        <v>1500</v>
      </c>
      <c r="H179" s="44">
        <f t="shared" si="3"/>
        <v>1500</v>
      </c>
      <c r="I179" s="318">
        <v>500</v>
      </c>
      <c r="J179" s="257">
        <f t="shared" si="4"/>
        <v>500</v>
      </c>
      <c r="K179" s="44">
        <f t="shared" si="5"/>
        <v>2000</v>
      </c>
      <c r="L179" s="235"/>
    </row>
    <row r="180" spans="2:23" ht="21">
      <c r="B180" s="225"/>
      <c r="C180" s="457" t="s">
        <v>83</v>
      </c>
      <c r="D180" s="458" t="s">
        <v>83</v>
      </c>
      <c r="E180" s="240" t="s">
        <v>82</v>
      </c>
      <c r="F180" s="261">
        <v>1</v>
      </c>
      <c r="G180" s="285">
        <v>1000</v>
      </c>
      <c r="H180" s="44">
        <f t="shared" si="3"/>
        <v>1000</v>
      </c>
      <c r="I180" s="317">
        <v>250</v>
      </c>
      <c r="J180" s="257">
        <f t="shared" si="4"/>
        <v>250</v>
      </c>
      <c r="K180" s="44">
        <f t="shared" si="5"/>
        <v>1250</v>
      </c>
      <c r="L180" s="235"/>
    </row>
    <row r="181" spans="2:23" ht="21">
      <c r="B181" s="225"/>
      <c r="C181" s="449" t="s">
        <v>84</v>
      </c>
      <c r="D181" s="450" t="s">
        <v>84</v>
      </c>
      <c r="E181" s="240" t="s">
        <v>82</v>
      </c>
      <c r="F181" s="261">
        <v>1</v>
      </c>
      <c r="G181" s="285">
        <v>1500</v>
      </c>
      <c r="H181" s="44">
        <f t="shared" si="3"/>
        <v>1500</v>
      </c>
      <c r="I181" s="318">
        <v>700</v>
      </c>
      <c r="J181" s="257">
        <f t="shared" si="4"/>
        <v>700</v>
      </c>
      <c r="K181" s="44">
        <f t="shared" si="5"/>
        <v>2200</v>
      </c>
      <c r="L181" s="235"/>
    </row>
    <row r="182" spans="2:23" ht="21">
      <c r="B182" s="225"/>
      <c r="C182" s="449" t="s">
        <v>85</v>
      </c>
      <c r="D182" s="450" t="s">
        <v>85</v>
      </c>
      <c r="E182" s="240" t="s">
        <v>82</v>
      </c>
      <c r="F182" s="261">
        <v>1</v>
      </c>
      <c r="G182" s="285">
        <v>2000</v>
      </c>
      <c r="H182" s="44">
        <f t="shared" si="3"/>
        <v>2000</v>
      </c>
      <c r="I182" s="317">
        <v>700</v>
      </c>
      <c r="J182" s="257">
        <f t="shared" si="4"/>
        <v>700</v>
      </c>
      <c r="K182" s="44">
        <f t="shared" si="5"/>
        <v>2700</v>
      </c>
      <c r="L182" s="235"/>
    </row>
    <row r="183" spans="2:23" ht="21">
      <c r="B183" s="225"/>
      <c r="C183" s="449" t="s">
        <v>86</v>
      </c>
      <c r="D183" s="450" t="s">
        <v>86</v>
      </c>
      <c r="E183" s="240" t="s">
        <v>82</v>
      </c>
      <c r="F183" s="261">
        <v>1</v>
      </c>
      <c r="G183" s="285">
        <v>1000</v>
      </c>
      <c r="H183" s="44">
        <f t="shared" si="3"/>
        <v>1000</v>
      </c>
      <c r="I183" s="317">
        <v>500</v>
      </c>
      <c r="J183" s="257">
        <f t="shared" si="4"/>
        <v>500</v>
      </c>
      <c r="K183" s="44">
        <f t="shared" si="5"/>
        <v>1500</v>
      </c>
      <c r="L183" s="235"/>
    </row>
    <row r="184" spans="2:23">
      <c r="B184" s="225"/>
      <c r="C184" s="451" t="s">
        <v>87</v>
      </c>
      <c r="D184" s="452" t="s">
        <v>87</v>
      </c>
      <c r="E184" s="240" t="s">
        <v>82</v>
      </c>
      <c r="F184" s="261">
        <v>1</v>
      </c>
      <c r="G184" s="285">
        <v>2500</v>
      </c>
      <c r="H184" s="44">
        <f t="shared" si="3"/>
        <v>2500</v>
      </c>
      <c r="I184" s="317"/>
      <c r="J184" s="257">
        <f t="shared" si="4"/>
        <v>0</v>
      </c>
      <c r="K184" s="44">
        <f t="shared" si="5"/>
        <v>2500</v>
      </c>
      <c r="L184" s="235"/>
    </row>
    <row r="185" spans="2:23">
      <c r="B185" s="225"/>
      <c r="C185" s="451" t="s">
        <v>88</v>
      </c>
      <c r="D185" s="452" t="s">
        <v>88</v>
      </c>
      <c r="E185" s="240" t="s">
        <v>82</v>
      </c>
      <c r="F185" s="261">
        <v>1</v>
      </c>
      <c r="G185" s="285">
        <v>5000</v>
      </c>
      <c r="H185" s="44">
        <f t="shared" si="3"/>
        <v>5000</v>
      </c>
      <c r="I185" s="317">
        <v>1500</v>
      </c>
      <c r="J185" s="257">
        <f t="shared" si="4"/>
        <v>1500</v>
      </c>
      <c r="K185" s="44">
        <f t="shared" si="5"/>
        <v>6500</v>
      </c>
      <c r="L185" s="235"/>
    </row>
    <row r="186" spans="2:23" ht="21">
      <c r="B186" s="225"/>
      <c r="C186" s="457" t="s">
        <v>89</v>
      </c>
      <c r="D186" s="458" t="s">
        <v>89</v>
      </c>
      <c r="E186" s="240" t="s">
        <v>82</v>
      </c>
      <c r="F186" s="261">
        <v>1</v>
      </c>
      <c r="G186" s="285">
        <v>950</v>
      </c>
      <c r="H186" s="44">
        <f t="shared" si="3"/>
        <v>950</v>
      </c>
      <c r="I186" s="318">
        <v>150</v>
      </c>
      <c r="J186" s="257">
        <f t="shared" si="4"/>
        <v>150</v>
      </c>
      <c r="K186" s="44">
        <f t="shared" si="5"/>
        <v>1100</v>
      </c>
      <c r="L186" s="235"/>
    </row>
    <row r="187" spans="2:23" ht="21">
      <c r="B187" s="225"/>
      <c r="C187" s="457" t="s">
        <v>90</v>
      </c>
      <c r="D187" s="458" t="s">
        <v>90</v>
      </c>
      <c r="E187" s="240" t="s">
        <v>82</v>
      </c>
      <c r="F187" s="261">
        <v>1</v>
      </c>
      <c r="G187" s="285">
        <v>850</v>
      </c>
      <c r="H187" s="44">
        <f t="shared" si="3"/>
        <v>850</v>
      </c>
      <c r="I187" s="318">
        <v>150</v>
      </c>
      <c r="J187" s="257">
        <f t="shared" si="4"/>
        <v>150</v>
      </c>
      <c r="K187" s="44">
        <f t="shared" si="5"/>
        <v>1000</v>
      </c>
      <c r="L187" s="235"/>
    </row>
    <row r="188" spans="2:23" ht="21">
      <c r="B188" s="225"/>
      <c r="C188" s="449" t="s">
        <v>91</v>
      </c>
      <c r="D188" s="450" t="s">
        <v>91</v>
      </c>
      <c r="E188" s="240" t="s">
        <v>82</v>
      </c>
      <c r="F188" s="261">
        <v>1</v>
      </c>
      <c r="G188" s="285">
        <v>1500</v>
      </c>
      <c r="H188" s="44">
        <f t="shared" si="3"/>
        <v>1500</v>
      </c>
      <c r="I188" s="318">
        <v>500</v>
      </c>
      <c r="J188" s="257">
        <f t="shared" si="4"/>
        <v>500</v>
      </c>
      <c r="K188" s="44">
        <f t="shared" si="5"/>
        <v>2000</v>
      </c>
      <c r="L188" s="235"/>
    </row>
    <row r="189" spans="2:23" ht="21">
      <c r="B189" s="225"/>
      <c r="C189" s="455" t="s">
        <v>92</v>
      </c>
      <c r="D189" s="456" t="s">
        <v>93</v>
      </c>
      <c r="E189" s="240" t="s">
        <v>82</v>
      </c>
      <c r="F189" s="261">
        <v>1</v>
      </c>
      <c r="G189" s="285">
        <v>83</v>
      </c>
      <c r="H189" s="44">
        <f t="shared" si="3"/>
        <v>83</v>
      </c>
      <c r="I189" s="318">
        <v>90</v>
      </c>
      <c r="J189" s="257">
        <f t="shared" si="4"/>
        <v>90</v>
      </c>
      <c r="K189" s="44">
        <f t="shared" si="5"/>
        <v>173</v>
      </c>
      <c r="L189" s="235"/>
    </row>
    <row r="190" spans="2:23" ht="21">
      <c r="B190" s="225"/>
      <c r="C190" s="449" t="s">
        <v>94</v>
      </c>
      <c r="D190" s="450" t="s">
        <v>94</v>
      </c>
      <c r="E190" s="240" t="s">
        <v>82</v>
      </c>
      <c r="F190" s="261">
        <v>7</v>
      </c>
      <c r="G190" s="285">
        <v>80</v>
      </c>
      <c r="H190" s="44">
        <f t="shared" si="3"/>
        <v>560</v>
      </c>
      <c r="I190" s="318">
        <v>35</v>
      </c>
      <c r="J190" s="257">
        <f t="shared" si="4"/>
        <v>245</v>
      </c>
      <c r="K190" s="44">
        <f t="shared" si="5"/>
        <v>805</v>
      </c>
      <c r="L190" s="235"/>
    </row>
    <row r="191" spans="2:23" ht="21">
      <c r="B191" s="225"/>
      <c r="C191" s="449" t="s">
        <v>95</v>
      </c>
      <c r="D191" s="450" t="s">
        <v>95</v>
      </c>
      <c r="E191" s="240" t="s">
        <v>82</v>
      </c>
      <c r="F191" s="261">
        <v>7</v>
      </c>
      <c r="G191" s="285">
        <v>120</v>
      </c>
      <c r="H191" s="44">
        <f t="shared" si="3"/>
        <v>840</v>
      </c>
      <c r="I191" s="318">
        <v>0</v>
      </c>
      <c r="J191" s="257">
        <f t="shared" si="4"/>
        <v>0</v>
      </c>
      <c r="K191" s="44">
        <f t="shared" si="5"/>
        <v>840</v>
      </c>
      <c r="L191" s="235"/>
    </row>
    <row r="192" spans="2:23" ht="21">
      <c r="B192" s="225"/>
      <c r="C192" s="449" t="s">
        <v>96</v>
      </c>
      <c r="D192" s="450" t="s">
        <v>96</v>
      </c>
      <c r="E192" s="240" t="s">
        <v>82</v>
      </c>
      <c r="F192" s="261">
        <v>6</v>
      </c>
      <c r="G192" s="285">
        <v>129</v>
      </c>
      <c r="H192" s="44">
        <f t="shared" si="3"/>
        <v>774</v>
      </c>
      <c r="I192" s="317">
        <v>50</v>
      </c>
      <c r="J192" s="257">
        <f t="shared" si="4"/>
        <v>300</v>
      </c>
      <c r="K192" s="44">
        <f t="shared" si="5"/>
        <v>1074</v>
      </c>
      <c r="L192" s="235"/>
    </row>
    <row r="193" spans="2:12" ht="21">
      <c r="B193" s="225"/>
      <c r="C193" s="381" t="s">
        <v>106</v>
      </c>
      <c r="D193" s="382" t="s">
        <v>106</v>
      </c>
      <c r="E193" s="240" t="s">
        <v>82</v>
      </c>
      <c r="F193" s="261">
        <v>6</v>
      </c>
      <c r="G193" s="285">
        <v>300</v>
      </c>
      <c r="H193" s="44">
        <f t="shared" si="3"/>
        <v>1800</v>
      </c>
      <c r="I193" s="318">
        <v>70</v>
      </c>
      <c r="J193" s="257">
        <f t="shared" si="4"/>
        <v>420</v>
      </c>
      <c r="K193" s="44">
        <f t="shared" si="5"/>
        <v>2220</v>
      </c>
      <c r="L193" s="235"/>
    </row>
    <row r="194" spans="2:12" ht="21">
      <c r="B194" s="225"/>
      <c r="C194" s="381" t="s">
        <v>98</v>
      </c>
      <c r="D194" s="382" t="s">
        <v>98</v>
      </c>
      <c r="E194" s="240" t="s">
        <v>74</v>
      </c>
      <c r="F194" s="261">
        <v>6</v>
      </c>
      <c r="G194" s="285">
        <v>390</v>
      </c>
      <c r="H194" s="44">
        <f t="shared" si="3"/>
        <v>2340</v>
      </c>
      <c r="I194" s="317">
        <v>120</v>
      </c>
      <c r="J194" s="257">
        <f t="shared" si="4"/>
        <v>720</v>
      </c>
      <c r="K194" s="44">
        <f t="shared" si="5"/>
        <v>3060</v>
      </c>
      <c r="L194" s="235"/>
    </row>
    <row r="195" spans="2:12" ht="21">
      <c r="B195" s="225"/>
      <c r="C195" s="457" t="s">
        <v>99</v>
      </c>
      <c r="D195" s="458" t="s">
        <v>99</v>
      </c>
      <c r="E195" s="240" t="s">
        <v>100</v>
      </c>
      <c r="F195" s="261">
        <v>36.5</v>
      </c>
      <c r="G195" s="285">
        <v>350</v>
      </c>
      <c r="H195" s="44">
        <f t="shared" si="3"/>
        <v>12775</v>
      </c>
      <c r="I195" s="318">
        <v>158</v>
      </c>
      <c r="J195" s="257">
        <f t="shared" si="4"/>
        <v>5767</v>
      </c>
      <c r="K195" s="44">
        <f t="shared" si="5"/>
        <v>18542</v>
      </c>
      <c r="L195" s="235"/>
    </row>
    <row r="196" spans="2:12" ht="21">
      <c r="B196" s="225"/>
      <c r="C196" s="459" t="s">
        <v>107</v>
      </c>
      <c r="D196" s="460" t="s">
        <v>101</v>
      </c>
      <c r="E196" s="240"/>
      <c r="F196" s="261"/>
      <c r="G196" s="285"/>
      <c r="H196" s="44"/>
      <c r="I196" s="318"/>
      <c r="J196" s="257"/>
      <c r="K196" s="44"/>
      <c r="L196" s="235"/>
    </row>
    <row r="197" spans="2:12" ht="21">
      <c r="B197" s="225"/>
      <c r="C197" s="449" t="s">
        <v>79</v>
      </c>
      <c r="D197" s="450" t="s">
        <v>79</v>
      </c>
      <c r="E197" s="240" t="s">
        <v>74</v>
      </c>
      <c r="F197" s="261">
        <v>1</v>
      </c>
      <c r="G197" s="285">
        <v>830</v>
      </c>
      <c r="H197" s="44">
        <f t="shared" si="3"/>
        <v>830</v>
      </c>
      <c r="I197" s="317">
        <v>345</v>
      </c>
      <c r="J197" s="257">
        <f t="shared" si="4"/>
        <v>345</v>
      </c>
      <c r="K197" s="44">
        <f t="shared" si="5"/>
        <v>1175</v>
      </c>
      <c r="L197" s="235"/>
    </row>
    <row r="198" spans="2:12" ht="21">
      <c r="B198" s="225"/>
      <c r="C198" s="449" t="s">
        <v>80</v>
      </c>
      <c r="D198" s="450" t="s">
        <v>80</v>
      </c>
      <c r="E198" s="240" t="s">
        <v>74</v>
      </c>
      <c r="F198" s="261">
        <v>1</v>
      </c>
      <c r="G198" s="285">
        <v>1790</v>
      </c>
      <c r="H198" s="44">
        <f t="shared" si="3"/>
        <v>1790</v>
      </c>
      <c r="I198" s="317">
        <v>345</v>
      </c>
      <c r="J198" s="257">
        <f t="shared" si="4"/>
        <v>345</v>
      </c>
      <c r="K198" s="44">
        <f t="shared" si="5"/>
        <v>2135</v>
      </c>
      <c r="L198" s="235"/>
    </row>
    <row r="199" spans="2:12">
      <c r="B199" s="225"/>
      <c r="C199" s="451" t="s">
        <v>103</v>
      </c>
      <c r="D199" s="452" t="s">
        <v>103</v>
      </c>
      <c r="E199" s="240" t="s">
        <v>82</v>
      </c>
      <c r="F199" s="261">
        <v>2</v>
      </c>
      <c r="G199" s="285">
        <v>80</v>
      </c>
      <c r="H199" s="44">
        <f t="shared" si="3"/>
        <v>160</v>
      </c>
      <c r="I199" s="318">
        <v>35</v>
      </c>
      <c r="J199" s="257">
        <f t="shared" si="4"/>
        <v>70</v>
      </c>
      <c r="K199" s="44">
        <f t="shared" si="5"/>
        <v>230</v>
      </c>
      <c r="L199" s="235"/>
    </row>
    <row r="200" spans="2:12">
      <c r="B200" s="225"/>
      <c r="C200" s="451" t="s">
        <v>104</v>
      </c>
      <c r="D200" s="452" t="s">
        <v>104</v>
      </c>
      <c r="E200" s="240" t="s">
        <v>82</v>
      </c>
      <c r="F200" s="261">
        <v>2</v>
      </c>
      <c r="G200" s="285">
        <v>120</v>
      </c>
      <c r="H200" s="44">
        <f t="shared" si="3"/>
        <v>240</v>
      </c>
      <c r="I200" s="318">
        <v>0</v>
      </c>
      <c r="J200" s="257">
        <f t="shared" si="4"/>
        <v>0</v>
      </c>
      <c r="K200" s="44">
        <f t="shared" si="5"/>
        <v>240</v>
      </c>
      <c r="L200" s="235"/>
    </row>
    <row r="201" spans="2:12" ht="21">
      <c r="B201" s="225"/>
      <c r="C201" s="453" t="s">
        <v>57</v>
      </c>
      <c r="D201" s="454"/>
      <c r="E201" s="241"/>
      <c r="F201" s="251"/>
      <c r="G201" s="249"/>
      <c r="H201" s="232"/>
      <c r="I201" s="252"/>
      <c r="J201" s="232"/>
      <c r="K201" s="295">
        <f>SUM(K142:K200)</f>
        <v>345973</v>
      </c>
      <c r="L201" s="235"/>
    </row>
    <row r="202" spans="2:12" ht="21">
      <c r="B202" s="225"/>
      <c r="C202" s="445" t="s">
        <v>65</v>
      </c>
      <c r="D202" s="446"/>
      <c r="E202" s="326"/>
      <c r="F202" s="263"/>
      <c r="G202" s="327"/>
      <c r="H202" s="296"/>
      <c r="I202" s="263"/>
      <c r="J202" s="296"/>
      <c r="K202" s="328"/>
      <c r="L202" s="329"/>
    </row>
    <row r="203" spans="2:12" ht="21">
      <c r="B203" s="225"/>
      <c r="C203" s="443" t="s">
        <v>108</v>
      </c>
      <c r="D203" s="444"/>
      <c r="E203" s="330" t="s">
        <v>109</v>
      </c>
      <c r="F203" s="263">
        <v>30</v>
      </c>
      <c r="G203" s="246">
        <v>800</v>
      </c>
      <c r="H203" s="296">
        <f>F203*G203</f>
        <v>24000</v>
      </c>
      <c r="I203" s="263">
        <v>200</v>
      </c>
      <c r="J203" s="296">
        <f>F203*I203</f>
        <v>6000</v>
      </c>
      <c r="K203" s="328">
        <f>H203+J203</f>
        <v>30000</v>
      </c>
      <c r="L203" s="331"/>
    </row>
    <row r="204" spans="2:12" ht="21">
      <c r="B204" s="225"/>
      <c r="C204" s="443" t="s">
        <v>110</v>
      </c>
      <c r="D204" s="444"/>
      <c r="E204" s="330" t="s">
        <v>111</v>
      </c>
      <c r="F204" s="263">
        <v>110</v>
      </c>
      <c r="G204" s="246">
        <v>290</v>
      </c>
      <c r="H204" s="296">
        <f>F204*G204</f>
        <v>31900</v>
      </c>
      <c r="I204" s="296">
        <v>70</v>
      </c>
      <c r="J204" s="296">
        <f>F204*I204</f>
        <v>7700</v>
      </c>
      <c r="K204" s="328">
        <f>H204+J204</f>
        <v>39600</v>
      </c>
      <c r="L204" s="331"/>
    </row>
    <row r="205" spans="2:12" ht="21">
      <c r="B205" s="225"/>
      <c r="C205" s="443" t="s">
        <v>112</v>
      </c>
      <c r="D205" s="444"/>
      <c r="E205" s="330" t="s">
        <v>109</v>
      </c>
      <c r="F205" s="263">
        <v>23</v>
      </c>
      <c r="G205" s="246">
        <v>485</v>
      </c>
      <c r="H205" s="296">
        <f>F205*G205</f>
        <v>11155</v>
      </c>
      <c r="I205" s="296">
        <v>200</v>
      </c>
      <c r="J205" s="296">
        <f>F205*I205</f>
        <v>4600</v>
      </c>
      <c r="K205" s="328">
        <f>H205+J205</f>
        <v>15755</v>
      </c>
      <c r="L205" s="331"/>
    </row>
    <row r="206" spans="2:12" ht="21">
      <c r="B206" s="225"/>
      <c r="C206" s="443" t="s">
        <v>113</v>
      </c>
      <c r="D206" s="444"/>
      <c r="E206" s="330" t="s">
        <v>82</v>
      </c>
      <c r="F206" s="263">
        <v>1</v>
      </c>
      <c r="G206" s="246">
        <v>9000</v>
      </c>
      <c r="H206" s="296">
        <f>F206*G206</f>
        <v>9000</v>
      </c>
      <c r="I206" s="296">
        <v>0</v>
      </c>
      <c r="J206" s="296">
        <f>F206*I206</f>
        <v>0</v>
      </c>
      <c r="K206" s="328">
        <f>H206+J206</f>
        <v>9000</v>
      </c>
      <c r="L206" s="331"/>
    </row>
    <row r="207" spans="2:12" ht="21">
      <c r="B207" s="225"/>
      <c r="C207" s="445" t="s">
        <v>114</v>
      </c>
      <c r="D207" s="446"/>
      <c r="E207" s="326"/>
      <c r="F207" s="263"/>
      <c r="G207" s="327"/>
      <c r="H207" s="296"/>
      <c r="I207" s="263"/>
      <c r="J207" s="296"/>
      <c r="K207" s="328"/>
      <c r="L207" s="329"/>
    </row>
    <row r="208" spans="2:12" ht="21">
      <c r="B208" s="225"/>
      <c r="C208" s="447" t="s">
        <v>115</v>
      </c>
      <c r="D208" s="448"/>
      <c r="E208" s="330" t="s">
        <v>74</v>
      </c>
      <c r="F208" s="263">
        <v>2</v>
      </c>
      <c r="G208" s="246">
        <v>1200</v>
      </c>
      <c r="H208" s="296">
        <f>F208*G208</f>
        <v>2400</v>
      </c>
      <c r="I208" s="296">
        <v>0</v>
      </c>
      <c r="J208" s="296">
        <f>F208*I208</f>
        <v>0</v>
      </c>
      <c r="K208" s="328">
        <f>H208+J208</f>
        <v>2400</v>
      </c>
      <c r="L208" s="331" t="s">
        <v>116</v>
      </c>
    </row>
    <row r="209" spans="2:15" ht="21">
      <c r="B209" s="225"/>
      <c r="C209" s="421" t="s">
        <v>57</v>
      </c>
      <c r="D209" s="440"/>
      <c r="E209" s="332"/>
      <c r="F209" s="264"/>
      <c r="G209" s="248"/>
      <c r="H209" s="250">
        <f>SUM(H203:H208)</f>
        <v>78455</v>
      </c>
      <c r="I209" s="264"/>
      <c r="J209" s="250">
        <f>SUM(J203:J208)</f>
        <v>18300</v>
      </c>
      <c r="K209" s="333">
        <f>SUM(K203:K208)</f>
        <v>96755</v>
      </c>
      <c r="L209" s="331"/>
    </row>
    <row r="210" spans="2:15" ht="21">
      <c r="B210" s="225"/>
      <c r="C210" s="441" t="s">
        <v>66</v>
      </c>
      <c r="D210" s="442"/>
      <c r="E210" s="334"/>
      <c r="F210" s="335"/>
      <c r="G210" s="248"/>
      <c r="H210" s="296"/>
      <c r="I210" s="264"/>
      <c r="J210" s="296"/>
      <c r="K210" s="333"/>
      <c r="L210" s="238"/>
      <c r="N210" s="241"/>
    </row>
    <row r="211" spans="2:15" ht="21">
      <c r="B211" s="225"/>
      <c r="C211" s="431" t="s">
        <v>117</v>
      </c>
      <c r="D211" s="432"/>
      <c r="E211" s="336"/>
      <c r="F211" s="337"/>
      <c r="G211" s="338"/>
      <c r="H211" s="296"/>
      <c r="I211" s="339"/>
      <c r="J211" s="296"/>
      <c r="K211" s="340"/>
      <c r="L211" s="238"/>
      <c r="N211" s="226"/>
    </row>
    <row r="212" spans="2:15" ht="21">
      <c r="B212" s="225"/>
      <c r="C212" s="341" t="s">
        <v>118</v>
      </c>
      <c r="D212" s="376"/>
      <c r="E212" s="330" t="s">
        <v>111</v>
      </c>
      <c r="F212" s="342">
        <v>1419</v>
      </c>
      <c r="G212" s="343">
        <v>47</v>
      </c>
      <c r="H212" s="296">
        <f t="shared" ref="H212" si="6">F212*G212</f>
        <v>66693</v>
      </c>
      <c r="I212" s="344">
        <v>34</v>
      </c>
      <c r="J212" s="296">
        <f t="shared" ref="J212" si="7">F212*I212</f>
        <v>48246</v>
      </c>
      <c r="K212" s="328">
        <f t="shared" ref="K212" si="8">H212+J212</f>
        <v>114939</v>
      </c>
      <c r="L212" s="238"/>
      <c r="N212" s="226"/>
    </row>
    <row r="213" spans="2:15" ht="21">
      <c r="B213" s="225"/>
      <c r="C213" s="422" t="s">
        <v>119</v>
      </c>
      <c r="D213" s="423"/>
      <c r="E213" s="330"/>
      <c r="F213" s="342"/>
      <c r="G213" s="343"/>
      <c r="H213" s="296"/>
      <c r="I213" s="344"/>
      <c r="J213" s="296"/>
      <c r="K213" s="328"/>
      <c r="L213" s="238"/>
      <c r="N213" s="324">
        <f>58*25.5*8.25</f>
        <v>12201.75</v>
      </c>
    </row>
    <row r="214" spans="2:15" ht="21">
      <c r="B214" s="225"/>
      <c r="C214" s="377" t="s">
        <v>120</v>
      </c>
      <c r="D214" s="378"/>
      <c r="E214" s="330"/>
      <c r="F214" s="342"/>
      <c r="G214" s="343"/>
      <c r="H214" s="296"/>
      <c r="I214" s="344"/>
      <c r="J214" s="296"/>
      <c r="K214" s="328"/>
      <c r="L214" s="238"/>
      <c r="N214" s="324"/>
    </row>
    <row r="215" spans="2:15" ht="21">
      <c r="B215" s="225"/>
      <c r="C215" s="420" t="s">
        <v>121</v>
      </c>
      <c r="D215" s="430"/>
      <c r="E215" s="330" t="s">
        <v>111</v>
      </c>
      <c r="F215" s="342">
        <v>1330</v>
      </c>
      <c r="G215" s="343">
        <v>0</v>
      </c>
      <c r="H215" s="296">
        <f t="shared" ref="H215:H220" si="9">F215*G215</f>
        <v>0</v>
      </c>
      <c r="I215" s="344">
        <v>10</v>
      </c>
      <c r="J215" s="296">
        <f t="shared" ref="J215:J220" si="10">F215*I215</f>
        <v>13300</v>
      </c>
      <c r="K215" s="328">
        <f t="shared" ref="K215" si="11">H215+J215</f>
        <v>13300</v>
      </c>
      <c r="L215" s="238"/>
      <c r="N215" s="159">
        <f>1419-89</f>
        <v>1330</v>
      </c>
      <c r="O215" s="38">
        <f>160-89</f>
        <v>71</v>
      </c>
    </row>
    <row r="216" spans="2:15" ht="21">
      <c r="B216" s="225"/>
      <c r="C216" s="420" t="s">
        <v>122</v>
      </c>
      <c r="D216" s="430"/>
      <c r="E216" s="330"/>
      <c r="F216" s="342"/>
      <c r="G216" s="343"/>
      <c r="H216" s="296"/>
      <c r="I216" s="344"/>
      <c r="J216" s="296"/>
      <c r="K216" s="328"/>
      <c r="L216" s="238"/>
      <c r="N216" s="159"/>
    </row>
    <row r="217" spans="2:15" ht="21">
      <c r="B217" s="225"/>
      <c r="C217" s="420" t="s">
        <v>123</v>
      </c>
      <c r="D217" s="430"/>
      <c r="E217" s="330"/>
      <c r="F217" s="342"/>
      <c r="G217" s="343"/>
      <c r="H217" s="296"/>
      <c r="I217" s="344"/>
      <c r="J217" s="296"/>
      <c r="K217" s="328"/>
      <c r="L217" s="238"/>
      <c r="N217" s="159"/>
    </row>
    <row r="218" spans="2:15" ht="21">
      <c r="B218" s="225"/>
      <c r="C218" s="431" t="s">
        <v>124</v>
      </c>
      <c r="D218" s="432"/>
      <c r="E218" s="336"/>
      <c r="F218" s="337"/>
      <c r="G218" s="338"/>
      <c r="H218" s="296">
        <f t="shared" si="9"/>
        <v>0</v>
      </c>
      <c r="I218" s="339"/>
      <c r="J218" s="296">
        <f t="shared" si="10"/>
        <v>0</v>
      </c>
      <c r="K218" s="340"/>
      <c r="L218" s="238"/>
      <c r="N218" s="226"/>
    </row>
    <row r="219" spans="2:15" ht="21">
      <c r="B219" s="225"/>
      <c r="C219" s="341" t="s">
        <v>125</v>
      </c>
      <c r="D219" s="376"/>
      <c r="E219" s="345" t="s">
        <v>111</v>
      </c>
      <c r="F219" s="346">
        <v>965</v>
      </c>
      <c r="G219" s="347">
        <v>0</v>
      </c>
      <c r="H219" s="296">
        <f t="shared" ref="H219" si="12">F219*G219</f>
        <v>0</v>
      </c>
      <c r="I219" s="344">
        <v>10</v>
      </c>
      <c r="J219" s="296">
        <f t="shared" ref="J219" si="13">F219*I219</f>
        <v>9650</v>
      </c>
      <c r="K219" s="328">
        <f t="shared" ref="K219" si="14">H219+J219</f>
        <v>9650</v>
      </c>
      <c r="L219" s="238"/>
      <c r="N219" s="226">
        <f>1036-71</f>
        <v>965</v>
      </c>
    </row>
    <row r="220" spans="2:15" ht="21">
      <c r="B220" s="225"/>
      <c r="C220" s="433" t="s">
        <v>126</v>
      </c>
      <c r="D220" s="434"/>
      <c r="E220" s="345" t="s">
        <v>111</v>
      </c>
      <c r="F220" s="346">
        <v>1036</v>
      </c>
      <c r="G220" s="347">
        <v>200</v>
      </c>
      <c r="H220" s="296">
        <f t="shared" si="9"/>
        <v>207200</v>
      </c>
      <c r="I220" s="344">
        <v>60</v>
      </c>
      <c r="J220" s="296">
        <f t="shared" si="10"/>
        <v>62160</v>
      </c>
      <c r="K220" s="328">
        <f t="shared" ref="K220" si="15">H220+J220</f>
        <v>269360</v>
      </c>
      <c r="L220" s="238"/>
      <c r="N220" s="244"/>
    </row>
    <row r="221" spans="2:15" ht="19.5" customHeight="1">
      <c r="B221" s="225"/>
      <c r="C221" s="435" t="s">
        <v>57</v>
      </c>
      <c r="D221" s="436"/>
      <c r="E221" s="247"/>
      <c r="F221" s="265"/>
      <c r="G221" s="248"/>
      <c r="H221" s="264">
        <f>SUM(H212:H220)</f>
        <v>273893</v>
      </c>
      <c r="I221" s="250"/>
      <c r="J221" s="264">
        <f>SUM(J212:J220)</f>
        <v>133356</v>
      </c>
      <c r="K221" s="264">
        <f>SUM(K212:K220)</f>
        <v>407249</v>
      </c>
      <c r="L221" s="238"/>
    </row>
    <row r="222" spans="2:15" ht="21">
      <c r="B222" s="225"/>
      <c r="C222" s="437" t="s">
        <v>67</v>
      </c>
      <c r="D222" s="438"/>
      <c r="E222" s="348"/>
      <c r="F222" s="263"/>
      <c r="G222" s="248"/>
      <c r="H222" s="250"/>
      <c r="I222" s="264"/>
      <c r="J222" s="250"/>
      <c r="K222" s="333"/>
      <c r="L222" s="238"/>
    </row>
    <row r="223" spans="2:15" ht="22.5">
      <c r="B223" s="225"/>
      <c r="C223" s="349" t="s">
        <v>127</v>
      </c>
      <c r="D223" s="350"/>
      <c r="E223" s="245"/>
      <c r="F223" s="351"/>
      <c r="G223" s="327"/>
      <c r="H223" s="296"/>
      <c r="I223" s="263"/>
      <c r="J223" s="296"/>
      <c r="K223" s="263"/>
      <c r="L223" s="352"/>
    </row>
    <row r="224" spans="2:15" ht="22.5">
      <c r="B224" s="225"/>
      <c r="C224" s="439" t="s">
        <v>128</v>
      </c>
      <c r="D224" s="588"/>
      <c r="E224" s="353" t="s">
        <v>74</v>
      </c>
      <c r="F224" s="354">
        <v>64</v>
      </c>
      <c r="G224" s="355">
        <v>0</v>
      </c>
      <c r="H224" s="296">
        <f t="shared" ref="H224:H229" si="16">F224*G224</f>
        <v>0</v>
      </c>
      <c r="I224" s="354">
        <v>100</v>
      </c>
      <c r="J224" s="296">
        <f t="shared" ref="J224:J228" si="17">F224*I224</f>
        <v>6400</v>
      </c>
      <c r="K224" s="296">
        <f>H224+J224</f>
        <v>6400</v>
      </c>
      <c r="L224" s="356" t="s">
        <v>129</v>
      </c>
    </row>
    <row r="225" spans="2:15" ht="21">
      <c r="B225" s="225"/>
      <c r="C225" s="422" t="s">
        <v>130</v>
      </c>
      <c r="D225" s="423"/>
      <c r="E225" s="353" t="s">
        <v>74</v>
      </c>
      <c r="F225" s="354">
        <v>48</v>
      </c>
      <c r="G225" s="355">
        <v>1690</v>
      </c>
      <c r="H225" s="296">
        <f t="shared" si="16"/>
        <v>81120</v>
      </c>
      <c r="I225" s="354">
        <v>180</v>
      </c>
      <c r="J225" s="296">
        <f t="shared" si="17"/>
        <v>8640</v>
      </c>
      <c r="K225" s="296">
        <f>H225+J225</f>
        <v>89760</v>
      </c>
      <c r="L225" s="352"/>
      <c r="N225" s="37">
        <f>64*3</f>
        <v>192</v>
      </c>
      <c r="O225" s="38">
        <f>+N225/2</f>
        <v>96</v>
      </c>
    </row>
    <row r="226" spans="2:15" ht="21">
      <c r="B226" s="225"/>
      <c r="C226" s="424" t="s">
        <v>131</v>
      </c>
      <c r="D226" s="425"/>
      <c r="E226" s="353" t="s">
        <v>74</v>
      </c>
      <c r="F226" s="354">
        <v>16</v>
      </c>
      <c r="G226" s="355">
        <v>1640</v>
      </c>
      <c r="H226" s="296">
        <f t="shared" si="16"/>
        <v>26240</v>
      </c>
      <c r="I226" s="354">
        <v>180</v>
      </c>
      <c r="J226" s="296">
        <f t="shared" si="17"/>
        <v>2880</v>
      </c>
      <c r="K226" s="296">
        <f>H226+J226</f>
        <v>29120</v>
      </c>
      <c r="L226" s="352"/>
    </row>
    <row r="227" spans="2:15" ht="21">
      <c r="B227" s="225"/>
      <c r="C227" s="379" t="s">
        <v>132</v>
      </c>
      <c r="D227" s="380"/>
      <c r="E227" s="357" t="s">
        <v>74</v>
      </c>
      <c r="F227" s="358">
        <v>16</v>
      </c>
      <c r="G227" s="359">
        <v>260</v>
      </c>
      <c r="H227" s="360">
        <f t="shared" si="16"/>
        <v>4160</v>
      </c>
      <c r="I227" s="361">
        <v>100</v>
      </c>
      <c r="J227" s="360">
        <f t="shared" si="17"/>
        <v>1600</v>
      </c>
      <c r="K227" s="362">
        <f t="shared" ref="K227:K229" si="18">H227+J227</f>
        <v>5760</v>
      </c>
      <c r="L227" s="352"/>
    </row>
    <row r="228" spans="2:15" ht="21">
      <c r="B228" s="225"/>
      <c r="C228" s="379" t="s">
        <v>133</v>
      </c>
      <c r="D228" s="380"/>
      <c r="E228" s="357" t="s">
        <v>74</v>
      </c>
      <c r="F228" s="358">
        <v>48</v>
      </c>
      <c r="G228" s="359">
        <v>13</v>
      </c>
      <c r="H228" s="360">
        <f t="shared" si="16"/>
        <v>624</v>
      </c>
      <c r="I228" s="361">
        <v>0</v>
      </c>
      <c r="J228" s="360">
        <f t="shared" si="17"/>
        <v>0</v>
      </c>
      <c r="K228" s="362">
        <f t="shared" si="18"/>
        <v>624</v>
      </c>
      <c r="L228" s="352"/>
    </row>
    <row r="229" spans="2:15" ht="21">
      <c r="B229" s="225"/>
      <c r="C229" s="379" t="s">
        <v>134</v>
      </c>
      <c r="D229" s="380"/>
      <c r="E229" s="357" t="s">
        <v>74</v>
      </c>
      <c r="F229" s="358">
        <v>96</v>
      </c>
      <c r="G229" s="359">
        <v>40</v>
      </c>
      <c r="H229" s="360">
        <f t="shared" si="16"/>
        <v>3840</v>
      </c>
      <c r="I229" s="361">
        <v>0</v>
      </c>
      <c r="J229" s="360">
        <f>F229*I229</f>
        <v>0</v>
      </c>
      <c r="K229" s="362">
        <f t="shared" si="18"/>
        <v>3840</v>
      </c>
      <c r="L229" s="352"/>
    </row>
    <row r="230" spans="2:15" ht="22.5">
      <c r="B230" s="225"/>
      <c r="C230" s="349" t="s">
        <v>135</v>
      </c>
      <c r="D230" s="350"/>
      <c r="E230" s="363"/>
      <c r="F230" s="263"/>
      <c r="G230" s="327"/>
      <c r="H230" s="263"/>
      <c r="I230" s="263"/>
      <c r="J230" s="263"/>
      <c r="K230" s="263"/>
      <c r="L230" s="352"/>
    </row>
    <row r="231" spans="2:15" ht="21">
      <c r="B231" s="225"/>
      <c r="C231" s="426" t="s">
        <v>136</v>
      </c>
      <c r="D231" s="427"/>
      <c r="E231" s="364" t="s">
        <v>74</v>
      </c>
      <c r="F231" s="263">
        <v>112</v>
      </c>
      <c r="G231" s="246">
        <v>0</v>
      </c>
      <c r="H231" s="296">
        <f>F231*G231</f>
        <v>0</v>
      </c>
      <c r="I231" s="296">
        <v>100</v>
      </c>
      <c r="J231" s="296">
        <f>F231*I231</f>
        <v>11200</v>
      </c>
      <c r="K231" s="296">
        <f>H231+J231</f>
        <v>11200</v>
      </c>
      <c r="L231" s="356" t="s">
        <v>129</v>
      </c>
      <c r="N231" s="37">
        <f>48+48+16</f>
        <v>112</v>
      </c>
    </row>
    <row r="232" spans="2:15" ht="21">
      <c r="B232" s="225"/>
      <c r="C232" s="428" t="s">
        <v>137</v>
      </c>
      <c r="D232" s="429"/>
      <c r="E232" s="363" t="s">
        <v>74</v>
      </c>
      <c r="F232" s="263">
        <v>48</v>
      </c>
      <c r="G232" s="327">
        <v>4850</v>
      </c>
      <c r="H232" s="263">
        <f t="shared" ref="H232:H235" si="19">F232*G232</f>
        <v>232800</v>
      </c>
      <c r="I232" s="263">
        <v>450</v>
      </c>
      <c r="J232" s="263">
        <f t="shared" ref="J232:J235" si="20">F232*I232</f>
        <v>21600</v>
      </c>
      <c r="K232" s="263">
        <f t="shared" ref="K232:K235" si="21">H232+J232</f>
        <v>254400</v>
      </c>
      <c r="L232" s="352"/>
    </row>
    <row r="233" spans="2:15" ht="21">
      <c r="B233" s="225"/>
      <c r="C233" s="424" t="s">
        <v>138</v>
      </c>
      <c r="D233" s="425"/>
      <c r="E233" s="363" t="s">
        <v>74</v>
      </c>
      <c r="F233" s="263">
        <v>48</v>
      </c>
      <c r="G233" s="327">
        <v>3500</v>
      </c>
      <c r="H233" s="263">
        <f t="shared" si="19"/>
        <v>168000</v>
      </c>
      <c r="I233" s="263">
        <v>450</v>
      </c>
      <c r="J233" s="263">
        <f t="shared" si="20"/>
        <v>21600</v>
      </c>
      <c r="K233" s="263">
        <f t="shared" si="21"/>
        <v>189600</v>
      </c>
      <c r="L233" s="352" t="s">
        <v>139</v>
      </c>
    </row>
    <row r="234" spans="2:15" ht="22.5">
      <c r="B234" s="225"/>
      <c r="C234" s="420" t="s">
        <v>97</v>
      </c>
      <c r="D234" s="588"/>
      <c r="E234" s="363" t="s">
        <v>74</v>
      </c>
      <c r="F234" s="263">
        <v>48</v>
      </c>
      <c r="G234" s="327">
        <v>300</v>
      </c>
      <c r="H234" s="263">
        <f t="shared" si="19"/>
        <v>14400</v>
      </c>
      <c r="I234" s="263">
        <v>70</v>
      </c>
      <c r="J234" s="263">
        <f t="shared" si="20"/>
        <v>3360</v>
      </c>
      <c r="K234" s="263">
        <f t="shared" si="21"/>
        <v>17760</v>
      </c>
      <c r="L234" s="352"/>
    </row>
    <row r="235" spans="2:15" ht="22.5">
      <c r="B235" s="225"/>
      <c r="C235" s="420" t="s">
        <v>140</v>
      </c>
      <c r="D235" s="588"/>
      <c r="E235" s="363" t="s">
        <v>74</v>
      </c>
      <c r="F235" s="263">
        <v>16</v>
      </c>
      <c r="G235" s="327">
        <v>2100</v>
      </c>
      <c r="H235" s="263">
        <f t="shared" si="19"/>
        <v>33600</v>
      </c>
      <c r="I235" s="263">
        <v>450</v>
      </c>
      <c r="J235" s="263">
        <f t="shared" si="20"/>
        <v>7200</v>
      </c>
      <c r="K235" s="263">
        <f t="shared" si="21"/>
        <v>40800</v>
      </c>
      <c r="L235" s="352"/>
    </row>
    <row r="236" spans="2:15" ht="22.5">
      <c r="B236" s="225"/>
      <c r="C236" s="421" t="s">
        <v>57</v>
      </c>
      <c r="D236" s="589"/>
      <c r="E236" s="365"/>
      <c r="F236" s="264"/>
      <c r="G236" s="366"/>
      <c r="H236" s="264">
        <f>SUM(H223:H235)</f>
        <v>564784</v>
      </c>
      <c r="I236" s="264"/>
      <c r="J236" s="264">
        <f>SUM(J223:J235)</f>
        <v>84480</v>
      </c>
      <c r="K236" s="264">
        <f>SUM(K223:K235)</f>
        <v>649264</v>
      </c>
      <c r="L236" s="352"/>
    </row>
    <row r="237" spans="2:15">
      <c r="B237" s="225"/>
      <c r="C237" s="418"/>
      <c r="D237" s="419"/>
      <c r="E237" s="241"/>
      <c r="F237" s="251"/>
      <c r="G237" s="249"/>
      <c r="H237" s="232"/>
      <c r="I237" s="252"/>
      <c r="J237" s="232"/>
      <c r="K237" s="295"/>
      <c r="L237" s="235"/>
    </row>
    <row r="238" spans="2:15">
      <c r="B238" s="225"/>
      <c r="C238" s="418"/>
      <c r="D238" s="419"/>
      <c r="E238" s="241"/>
      <c r="F238" s="251"/>
      <c r="G238" s="249"/>
      <c r="H238" s="232"/>
      <c r="I238" s="252"/>
      <c r="J238" s="232"/>
      <c r="K238" s="295"/>
      <c r="L238" s="235"/>
    </row>
    <row r="239" spans="2:15">
      <c r="B239" s="225"/>
      <c r="C239" s="418"/>
      <c r="D239" s="419"/>
      <c r="E239" s="241"/>
      <c r="F239" s="251"/>
      <c r="G239" s="249"/>
      <c r="H239" s="232"/>
      <c r="I239" s="252"/>
      <c r="J239" s="232"/>
      <c r="K239" s="295"/>
      <c r="L239" s="235"/>
    </row>
    <row r="240" spans="2:15">
      <c r="B240" s="225"/>
      <c r="C240" s="418"/>
      <c r="D240" s="419"/>
      <c r="E240" s="241"/>
      <c r="F240" s="251"/>
      <c r="G240" s="249"/>
      <c r="H240" s="232"/>
      <c r="I240" s="252"/>
      <c r="J240" s="232"/>
      <c r="K240" s="295"/>
      <c r="L240" s="235"/>
    </row>
    <row r="241" spans="2:12">
      <c r="B241" s="225"/>
      <c r="C241" s="418"/>
      <c r="D241" s="419"/>
      <c r="E241" s="241"/>
      <c r="F241" s="251"/>
      <c r="G241" s="249"/>
      <c r="H241" s="232"/>
      <c r="I241" s="252"/>
      <c r="J241" s="232"/>
      <c r="K241" s="295"/>
      <c r="L241" s="235"/>
    </row>
    <row r="242" spans="2:12">
      <c r="B242" s="225"/>
      <c r="C242" s="418"/>
      <c r="D242" s="419"/>
      <c r="E242" s="241"/>
      <c r="F242" s="251"/>
      <c r="G242" s="249"/>
      <c r="H242" s="232"/>
      <c r="I242" s="252"/>
      <c r="J242" s="232"/>
      <c r="K242" s="295"/>
      <c r="L242" s="235"/>
    </row>
    <row r="243" spans="2:12">
      <c r="B243" s="225"/>
      <c r="C243" s="418"/>
      <c r="D243" s="419"/>
      <c r="E243" s="241"/>
      <c r="F243" s="251"/>
      <c r="G243" s="249"/>
      <c r="H243" s="232"/>
      <c r="I243" s="252"/>
      <c r="J243" s="232"/>
      <c r="K243" s="295"/>
      <c r="L243" s="235"/>
    </row>
    <row r="244" spans="2:12">
      <c r="B244" s="225"/>
      <c r="C244" s="418"/>
      <c r="D244" s="419"/>
      <c r="E244" s="241"/>
      <c r="F244" s="251"/>
      <c r="G244" s="249"/>
      <c r="H244" s="232"/>
      <c r="I244" s="252"/>
      <c r="J244" s="232"/>
      <c r="K244" s="295"/>
      <c r="L244" s="235"/>
    </row>
    <row r="245" spans="2:12">
      <c r="B245" s="225"/>
      <c r="C245" s="418"/>
      <c r="D245" s="419"/>
      <c r="E245" s="241"/>
      <c r="F245" s="251"/>
      <c r="G245" s="249"/>
      <c r="H245" s="232"/>
      <c r="I245" s="252"/>
      <c r="J245" s="232"/>
      <c r="K245" s="295"/>
      <c r="L245" s="235"/>
    </row>
    <row r="246" spans="2:12">
      <c r="B246" s="225"/>
      <c r="C246" s="418"/>
      <c r="D246" s="419"/>
      <c r="E246" s="241"/>
      <c r="F246" s="251"/>
      <c r="G246" s="249"/>
      <c r="H246" s="232"/>
      <c r="I246" s="252"/>
      <c r="J246" s="232"/>
      <c r="K246" s="295"/>
      <c r="L246" s="235"/>
    </row>
    <row r="247" spans="2:12">
      <c r="B247" s="225"/>
      <c r="C247" s="418"/>
      <c r="D247" s="419"/>
      <c r="E247" s="241"/>
      <c r="F247" s="251"/>
      <c r="G247" s="249"/>
      <c r="H247" s="232"/>
      <c r="I247" s="252"/>
      <c r="J247" s="232"/>
      <c r="K247" s="295"/>
      <c r="L247" s="235"/>
    </row>
    <row r="248" spans="2:12">
      <c r="B248" s="225"/>
      <c r="C248" s="418"/>
      <c r="D248" s="419"/>
      <c r="E248" s="241"/>
      <c r="F248" s="251"/>
      <c r="G248" s="249"/>
      <c r="H248" s="232"/>
      <c r="I248" s="252"/>
      <c r="J248" s="232"/>
      <c r="K248" s="295"/>
      <c r="L248" s="235"/>
    </row>
    <row r="249" spans="2:12">
      <c r="B249" s="225"/>
      <c r="C249" s="418"/>
      <c r="D249" s="419"/>
      <c r="E249" s="241"/>
      <c r="F249" s="251"/>
      <c r="G249" s="249"/>
      <c r="H249" s="232"/>
      <c r="I249" s="252"/>
      <c r="J249" s="232"/>
      <c r="K249" s="295"/>
      <c r="L249" s="235"/>
    </row>
    <row r="250" spans="2:12">
      <c r="B250" s="225"/>
      <c r="C250" s="418"/>
      <c r="D250" s="419"/>
      <c r="E250" s="241"/>
      <c r="F250" s="251"/>
      <c r="G250" s="249"/>
      <c r="H250" s="232"/>
      <c r="I250" s="252"/>
      <c r="J250" s="232"/>
      <c r="K250" s="295"/>
      <c r="L250" s="235"/>
    </row>
    <row r="251" spans="2:12">
      <c r="B251" s="225"/>
      <c r="C251" s="418"/>
      <c r="D251" s="419"/>
      <c r="E251" s="241"/>
      <c r="F251" s="251"/>
      <c r="G251" s="249"/>
      <c r="H251" s="232"/>
      <c r="I251" s="252"/>
      <c r="J251" s="232"/>
      <c r="K251" s="295"/>
      <c r="L251" s="235"/>
    </row>
    <row r="252" spans="2:12">
      <c r="B252" s="225"/>
      <c r="C252" s="418"/>
      <c r="D252" s="419"/>
      <c r="E252" s="241"/>
      <c r="F252" s="251"/>
      <c r="G252" s="249"/>
      <c r="H252" s="232"/>
      <c r="I252" s="252"/>
      <c r="J252" s="232"/>
      <c r="K252" s="295"/>
      <c r="L252" s="235"/>
    </row>
    <row r="253" spans="2:12">
      <c r="B253" s="225"/>
      <c r="C253" s="418"/>
      <c r="D253" s="419"/>
      <c r="E253" s="241"/>
      <c r="F253" s="251"/>
      <c r="G253" s="249"/>
      <c r="H253" s="232"/>
      <c r="I253" s="252"/>
      <c r="J253" s="232"/>
      <c r="K253" s="295"/>
      <c r="L253" s="235"/>
    </row>
    <row r="254" spans="2:12">
      <c r="B254" s="225"/>
      <c r="C254" s="418"/>
      <c r="D254" s="419"/>
      <c r="E254" s="241"/>
      <c r="F254" s="251"/>
      <c r="G254" s="249"/>
      <c r="H254" s="232"/>
      <c r="I254" s="252"/>
      <c r="J254" s="232"/>
      <c r="K254" s="295"/>
      <c r="L254" s="235"/>
    </row>
    <row r="255" spans="2:12">
      <c r="B255" s="225"/>
      <c r="C255" s="418"/>
      <c r="D255" s="419"/>
      <c r="E255" s="241"/>
      <c r="F255" s="251"/>
      <c r="G255" s="249"/>
      <c r="H255" s="232"/>
      <c r="I255" s="252"/>
      <c r="J255" s="232"/>
      <c r="K255" s="295"/>
      <c r="L255" s="235"/>
    </row>
    <row r="256" spans="2:12">
      <c r="B256" s="225"/>
      <c r="C256" s="418"/>
      <c r="D256" s="419"/>
      <c r="E256" s="241"/>
      <c r="F256" s="251"/>
      <c r="G256" s="249"/>
      <c r="H256" s="232"/>
      <c r="I256" s="252"/>
      <c r="J256" s="232"/>
      <c r="K256" s="295"/>
      <c r="L256" s="235"/>
    </row>
    <row r="257" spans="2:12">
      <c r="B257" s="225"/>
      <c r="C257" s="418"/>
      <c r="D257" s="419"/>
      <c r="E257" s="241"/>
      <c r="F257" s="251"/>
      <c r="G257" s="249"/>
      <c r="H257" s="232"/>
      <c r="I257" s="252"/>
      <c r="J257" s="232"/>
      <c r="K257" s="295"/>
      <c r="L257" s="235"/>
    </row>
    <row r="258" spans="2:12">
      <c r="B258" s="225"/>
      <c r="C258" s="418"/>
      <c r="D258" s="419"/>
      <c r="E258" s="241"/>
      <c r="F258" s="251"/>
      <c r="G258" s="249"/>
      <c r="H258" s="232"/>
      <c r="I258" s="252"/>
      <c r="J258" s="232"/>
      <c r="K258" s="295"/>
      <c r="L258" s="235"/>
    </row>
    <row r="259" spans="2:12">
      <c r="B259" s="225"/>
      <c r="C259" s="418"/>
      <c r="D259" s="419"/>
      <c r="E259" s="241"/>
      <c r="F259" s="251"/>
      <c r="G259" s="249"/>
      <c r="H259" s="232"/>
      <c r="I259" s="252"/>
      <c r="J259" s="232"/>
      <c r="K259" s="295"/>
      <c r="L259" s="235"/>
    </row>
    <row r="260" spans="2:12">
      <c r="B260" s="225"/>
      <c r="C260" s="418"/>
      <c r="D260" s="419"/>
      <c r="E260" s="241"/>
      <c r="F260" s="251"/>
      <c r="G260" s="249"/>
      <c r="H260" s="232"/>
      <c r="I260" s="252"/>
      <c r="J260" s="232"/>
      <c r="K260" s="295"/>
      <c r="L260" s="235"/>
    </row>
    <row r="261" spans="2:12">
      <c r="B261" s="225"/>
      <c r="C261" s="418"/>
      <c r="D261" s="419"/>
      <c r="E261" s="241"/>
      <c r="F261" s="251"/>
      <c r="G261" s="249"/>
      <c r="H261" s="232"/>
      <c r="I261" s="252"/>
      <c r="J261" s="232"/>
      <c r="K261" s="295"/>
      <c r="L261" s="235"/>
    </row>
    <row r="262" spans="2:12">
      <c r="B262" s="225"/>
      <c r="C262" s="418"/>
      <c r="D262" s="419"/>
      <c r="E262" s="241"/>
      <c r="F262" s="251"/>
      <c r="G262" s="249"/>
      <c r="H262" s="232"/>
      <c r="I262" s="252"/>
      <c r="J262" s="232"/>
      <c r="K262" s="295"/>
      <c r="L262" s="235"/>
    </row>
    <row r="263" spans="2:12">
      <c r="B263" s="225"/>
      <c r="C263" s="418"/>
      <c r="D263" s="419"/>
      <c r="E263" s="241"/>
      <c r="F263" s="251"/>
      <c r="G263" s="249"/>
      <c r="H263" s="232"/>
      <c r="I263" s="252"/>
      <c r="J263" s="232"/>
      <c r="K263" s="295"/>
      <c r="L263" s="235"/>
    </row>
    <row r="264" spans="2:12">
      <c r="B264" s="225"/>
      <c r="C264" s="418"/>
      <c r="D264" s="419"/>
      <c r="E264" s="241"/>
      <c r="F264" s="251"/>
      <c r="G264" s="249"/>
      <c r="H264" s="232"/>
      <c r="I264" s="252"/>
      <c r="J264" s="232"/>
      <c r="K264" s="295"/>
      <c r="L264" s="235"/>
    </row>
    <row r="265" spans="2:12">
      <c r="B265" s="225"/>
      <c r="C265" s="418"/>
      <c r="D265" s="419"/>
      <c r="E265" s="241"/>
      <c r="F265" s="251"/>
      <c r="G265" s="249"/>
      <c r="H265" s="232"/>
      <c r="I265" s="252"/>
      <c r="J265" s="232"/>
      <c r="K265" s="295"/>
      <c r="L265" s="235"/>
    </row>
    <row r="266" spans="2:12">
      <c r="B266" s="225"/>
      <c r="C266" s="418"/>
      <c r="D266" s="419"/>
      <c r="E266" s="241"/>
      <c r="F266" s="251"/>
      <c r="G266" s="249"/>
      <c r="H266" s="232"/>
      <c r="I266" s="252"/>
      <c r="J266" s="232"/>
      <c r="K266" s="295"/>
      <c r="L266" s="235"/>
    </row>
    <row r="267" spans="2:12">
      <c r="B267" s="225"/>
      <c r="C267" s="418"/>
      <c r="D267" s="419"/>
      <c r="E267" s="241"/>
      <c r="F267" s="251"/>
      <c r="G267" s="249"/>
      <c r="H267" s="232"/>
      <c r="I267" s="252"/>
      <c r="J267" s="232"/>
      <c r="K267" s="295"/>
      <c r="L267" s="235"/>
    </row>
    <row r="268" spans="2:12">
      <c r="B268" s="225"/>
      <c r="C268" s="418"/>
      <c r="D268" s="419"/>
      <c r="E268" s="241"/>
      <c r="F268" s="251"/>
      <c r="G268" s="249"/>
      <c r="H268" s="232"/>
      <c r="I268" s="252"/>
      <c r="J268" s="232"/>
      <c r="K268" s="295"/>
      <c r="L268" s="235"/>
    </row>
    <row r="269" spans="2:12">
      <c r="B269" s="225"/>
      <c r="C269" s="418"/>
      <c r="D269" s="419"/>
      <c r="E269" s="241"/>
      <c r="F269" s="251"/>
      <c r="G269" s="249"/>
      <c r="H269" s="232"/>
      <c r="I269" s="252"/>
      <c r="J269" s="232"/>
      <c r="K269" s="295"/>
      <c r="L269" s="235"/>
    </row>
    <row r="270" spans="2:12">
      <c r="B270" s="225"/>
      <c r="C270" s="418"/>
      <c r="D270" s="419"/>
      <c r="E270" s="241"/>
      <c r="F270" s="251"/>
      <c r="G270" s="249"/>
      <c r="H270" s="232"/>
      <c r="I270" s="252"/>
      <c r="J270" s="232"/>
      <c r="K270" s="295"/>
      <c r="L270" s="235"/>
    </row>
    <row r="271" spans="2:12">
      <c r="B271" s="225"/>
      <c r="C271" s="418"/>
      <c r="D271" s="419"/>
      <c r="E271" s="241"/>
      <c r="F271" s="251"/>
      <c r="G271" s="249"/>
      <c r="H271" s="232"/>
      <c r="I271" s="252"/>
      <c r="J271" s="232"/>
      <c r="K271" s="295"/>
      <c r="L271" s="235"/>
    </row>
    <row r="272" spans="2:12">
      <c r="B272" s="225"/>
      <c r="C272" s="418"/>
      <c r="D272" s="419"/>
      <c r="E272" s="241"/>
      <c r="F272" s="251"/>
      <c r="G272" s="249"/>
      <c r="H272" s="232"/>
      <c r="I272" s="252"/>
      <c r="J272" s="232"/>
      <c r="K272" s="295"/>
      <c r="L272" s="235"/>
    </row>
    <row r="273" spans="2:12">
      <c r="B273" s="225"/>
      <c r="C273" s="418"/>
      <c r="D273" s="419"/>
      <c r="E273" s="241"/>
      <c r="F273" s="251"/>
      <c r="G273" s="249"/>
      <c r="H273" s="232"/>
      <c r="I273" s="252"/>
      <c r="J273" s="232"/>
      <c r="K273" s="295"/>
      <c r="L273" s="235"/>
    </row>
    <row r="274" spans="2:12">
      <c r="B274" s="225"/>
      <c r="C274" s="418"/>
      <c r="D274" s="419"/>
      <c r="E274" s="241"/>
      <c r="F274" s="251"/>
      <c r="G274" s="249"/>
      <c r="H274" s="232"/>
      <c r="I274" s="252"/>
      <c r="J274" s="232"/>
      <c r="K274" s="295"/>
      <c r="L274" s="235"/>
    </row>
    <row r="275" spans="2:12">
      <c r="B275" s="225"/>
      <c r="C275" s="418"/>
      <c r="D275" s="419"/>
      <c r="E275" s="241"/>
      <c r="F275" s="251"/>
      <c r="G275" s="249"/>
      <c r="H275" s="232"/>
      <c r="I275" s="252"/>
      <c r="J275" s="232"/>
      <c r="K275" s="295"/>
      <c r="L275" s="235"/>
    </row>
    <row r="276" spans="2:12">
      <c r="B276" s="225"/>
      <c r="C276" s="418"/>
      <c r="D276" s="419"/>
      <c r="E276" s="241"/>
      <c r="F276" s="251"/>
      <c r="G276" s="249"/>
      <c r="H276" s="232"/>
      <c r="I276" s="252"/>
      <c r="J276" s="232"/>
      <c r="K276" s="295"/>
      <c r="L276" s="235"/>
    </row>
    <row r="277" spans="2:12">
      <c r="B277" s="225"/>
      <c r="C277" s="418"/>
      <c r="D277" s="419"/>
      <c r="E277" s="241"/>
      <c r="F277" s="251"/>
      <c r="G277" s="249"/>
      <c r="H277" s="232"/>
      <c r="I277" s="252"/>
      <c r="J277" s="232"/>
      <c r="K277" s="295"/>
      <c r="L277" s="235"/>
    </row>
    <row r="278" spans="2:12">
      <c r="B278" s="225"/>
      <c r="C278" s="418"/>
      <c r="D278" s="419"/>
      <c r="E278" s="241"/>
      <c r="F278" s="251"/>
      <c r="G278" s="249"/>
      <c r="H278" s="232"/>
      <c r="I278" s="252"/>
      <c r="J278" s="232"/>
      <c r="K278" s="295"/>
      <c r="L278" s="235"/>
    </row>
    <row r="279" spans="2:12">
      <c r="B279" s="225"/>
      <c r="C279" s="418"/>
      <c r="D279" s="419"/>
      <c r="E279" s="241"/>
      <c r="F279" s="251"/>
      <c r="G279" s="249"/>
      <c r="H279" s="232"/>
      <c r="I279" s="252"/>
      <c r="J279" s="232"/>
      <c r="K279" s="295"/>
      <c r="L279" s="235"/>
    </row>
    <row r="280" spans="2:12">
      <c r="B280" s="225"/>
      <c r="C280" s="418"/>
      <c r="D280" s="419"/>
      <c r="E280" s="241"/>
      <c r="F280" s="251"/>
      <c r="G280" s="249"/>
      <c r="H280" s="232"/>
      <c r="I280" s="252"/>
      <c r="J280" s="232"/>
      <c r="K280" s="295"/>
      <c r="L280" s="235"/>
    </row>
    <row r="281" spans="2:12">
      <c r="B281" s="225"/>
      <c r="C281" s="418"/>
      <c r="D281" s="419"/>
      <c r="E281" s="241"/>
      <c r="F281" s="251"/>
      <c r="G281" s="249"/>
      <c r="H281" s="232"/>
      <c r="I281" s="252"/>
      <c r="J281" s="232"/>
      <c r="K281" s="295"/>
      <c r="L281" s="235"/>
    </row>
    <row r="282" spans="2:12">
      <c r="B282" s="225"/>
      <c r="C282" s="418"/>
      <c r="D282" s="419"/>
      <c r="E282" s="241"/>
      <c r="F282" s="251"/>
      <c r="G282" s="249"/>
      <c r="H282" s="232"/>
      <c r="I282" s="252"/>
      <c r="J282" s="232"/>
      <c r="K282" s="295"/>
      <c r="L282" s="235"/>
    </row>
    <row r="283" spans="2:12">
      <c r="B283" s="225"/>
      <c r="C283" s="418"/>
      <c r="D283" s="419"/>
      <c r="E283" s="241"/>
      <c r="F283" s="251"/>
      <c r="G283" s="249"/>
      <c r="H283" s="232"/>
      <c r="I283" s="252"/>
      <c r="J283" s="232"/>
      <c r="K283" s="295"/>
      <c r="L283" s="235"/>
    </row>
    <row r="284" spans="2:12">
      <c r="B284" s="225"/>
      <c r="C284" s="418"/>
      <c r="D284" s="419"/>
      <c r="E284" s="241"/>
      <c r="F284" s="251"/>
      <c r="G284" s="249"/>
      <c r="H284" s="232"/>
      <c r="I284" s="252"/>
      <c r="J284" s="232"/>
      <c r="K284" s="295"/>
      <c r="L284" s="235"/>
    </row>
    <row r="285" spans="2:12">
      <c r="B285" s="225"/>
      <c r="C285" s="418"/>
      <c r="D285" s="419"/>
      <c r="E285" s="241"/>
      <c r="F285" s="251"/>
      <c r="G285" s="249"/>
      <c r="H285" s="232"/>
      <c r="I285" s="252"/>
      <c r="J285" s="232"/>
      <c r="K285" s="295"/>
      <c r="L285" s="235"/>
    </row>
    <row r="286" spans="2:12">
      <c r="B286" s="225"/>
      <c r="C286" s="418"/>
      <c r="D286" s="419"/>
      <c r="E286" s="241"/>
      <c r="F286" s="251"/>
      <c r="G286" s="249"/>
      <c r="H286" s="232"/>
      <c r="I286" s="252"/>
      <c r="J286" s="232"/>
      <c r="K286" s="295"/>
      <c r="L286" s="235"/>
    </row>
    <row r="287" spans="2:12">
      <c r="B287" s="225"/>
      <c r="C287" s="418"/>
      <c r="D287" s="419"/>
      <c r="E287" s="241"/>
      <c r="F287" s="251"/>
      <c r="G287" s="249"/>
      <c r="H287" s="232"/>
      <c r="I287" s="252"/>
      <c r="J287" s="232"/>
      <c r="K287" s="295"/>
      <c r="L287" s="235"/>
    </row>
    <row r="288" spans="2:12">
      <c r="B288" s="225"/>
      <c r="C288" s="418"/>
      <c r="D288" s="419"/>
      <c r="E288" s="241"/>
      <c r="F288" s="251"/>
      <c r="G288" s="249"/>
      <c r="H288" s="232"/>
      <c r="I288" s="252"/>
      <c r="J288" s="232"/>
      <c r="K288" s="295"/>
      <c r="L288" s="235"/>
    </row>
    <row r="289" spans="2:12">
      <c r="B289" s="225"/>
      <c r="C289" s="418"/>
      <c r="D289" s="419"/>
      <c r="E289" s="241"/>
      <c r="F289" s="251"/>
      <c r="G289" s="249"/>
      <c r="H289" s="232"/>
      <c r="I289" s="252"/>
      <c r="J289" s="232"/>
      <c r="K289" s="295"/>
      <c r="L289" s="235"/>
    </row>
    <row r="290" spans="2:12">
      <c r="B290" s="225"/>
      <c r="C290" s="418"/>
      <c r="D290" s="419"/>
      <c r="E290" s="241"/>
      <c r="F290" s="251"/>
      <c r="G290" s="249"/>
      <c r="H290" s="232"/>
      <c r="I290" s="252"/>
      <c r="J290" s="232"/>
      <c r="K290" s="295"/>
      <c r="L290" s="235"/>
    </row>
    <row r="291" spans="2:12">
      <c r="B291" s="225"/>
      <c r="C291" s="418"/>
      <c r="D291" s="419"/>
      <c r="E291" s="241"/>
      <c r="F291" s="251"/>
      <c r="G291" s="249"/>
      <c r="H291" s="232"/>
      <c r="I291" s="252"/>
      <c r="J291" s="232"/>
      <c r="K291" s="295"/>
      <c r="L291" s="235"/>
    </row>
    <row r="292" spans="2:12">
      <c r="B292" s="225"/>
      <c r="C292" s="418"/>
      <c r="D292" s="419"/>
      <c r="E292" s="241"/>
      <c r="F292" s="251"/>
      <c r="G292" s="249"/>
      <c r="H292" s="232"/>
      <c r="I292" s="252"/>
      <c r="J292" s="232"/>
      <c r="K292" s="295"/>
      <c r="L292" s="235"/>
    </row>
    <row r="293" spans="2:12">
      <c r="B293" s="225"/>
      <c r="C293" s="418"/>
      <c r="D293" s="419"/>
      <c r="E293" s="241"/>
      <c r="F293" s="251"/>
      <c r="G293" s="249"/>
      <c r="H293" s="232"/>
      <c r="I293" s="252"/>
      <c r="J293" s="232"/>
      <c r="K293" s="295"/>
      <c r="L293" s="235"/>
    </row>
    <row r="294" spans="2:12">
      <c r="B294" s="225"/>
      <c r="C294" s="418"/>
      <c r="D294" s="419"/>
      <c r="E294" s="241"/>
      <c r="F294" s="251"/>
      <c r="G294" s="249"/>
      <c r="H294" s="232"/>
      <c r="I294" s="252"/>
      <c r="J294" s="232"/>
      <c r="K294" s="295"/>
      <c r="L294" s="235"/>
    </row>
    <row r="295" spans="2:12">
      <c r="B295" s="225"/>
      <c r="C295" s="418"/>
      <c r="D295" s="419"/>
      <c r="E295" s="241"/>
      <c r="F295" s="251"/>
      <c r="G295" s="249"/>
      <c r="H295" s="232"/>
      <c r="I295" s="252"/>
      <c r="J295" s="232"/>
      <c r="K295" s="295"/>
      <c r="L295" s="235"/>
    </row>
    <row r="296" spans="2:12">
      <c r="B296" s="225"/>
      <c r="C296" s="418"/>
      <c r="D296" s="419"/>
      <c r="E296" s="241"/>
      <c r="F296" s="251"/>
      <c r="G296" s="249"/>
      <c r="H296" s="232"/>
      <c r="I296" s="252"/>
      <c r="J296" s="232"/>
      <c r="K296" s="295"/>
      <c r="L296" s="235"/>
    </row>
    <row r="297" spans="2:12">
      <c r="B297" s="225"/>
      <c r="C297" s="418"/>
      <c r="D297" s="419"/>
      <c r="E297" s="241"/>
      <c r="F297" s="251"/>
      <c r="G297" s="249"/>
      <c r="H297" s="232"/>
      <c r="I297" s="252"/>
      <c r="J297" s="232"/>
      <c r="K297" s="295"/>
      <c r="L297" s="235"/>
    </row>
    <row r="298" spans="2:12">
      <c r="B298" s="225"/>
      <c r="C298" s="418"/>
      <c r="D298" s="419"/>
      <c r="E298" s="241"/>
      <c r="F298" s="251"/>
      <c r="G298" s="249"/>
      <c r="H298" s="232"/>
      <c r="I298" s="252"/>
      <c r="J298" s="232"/>
      <c r="K298" s="295"/>
      <c r="L298" s="235"/>
    </row>
    <row r="299" spans="2:12">
      <c r="B299" s="225"/>
      <c r="C299" s="418"/>
      <c r="D299" s="419"/>
      <c r="E299" s="241"/>
      <c r="F299" s="251"/>
      <c r="G299" s="249"/>
      <c r="H299" s="232"/>
      <c r="I299" s="252"/>
      <c r="J299" s="232"/>
      <c r="K299" s="295"/>
      <c r="L299" s="235"/>
    </row>
    <row r="300" spans="2:12">
      <c r="B300" s="225"/>
      <c r="C300" s="418"/>
      <c r="D300" s="419"/>
      <c r="E300" s="241"/>
      <c r="F300" s="251"/>
      <c r="G300" s="249"/>
      <c r="H300" s="232"/>
      <c r="I300" s="252"/>
      <c r="J300" s="232"/>
      <c r="K300" s="295"/>
      <c r="L300" s="235"/>
    </row>
    <row r="301" spans="2:12">
      <c r="B301" s="225"/>
      <c r="C301" s="418"/>
      <c r="D301" s="419"/>
      <c r="E301" s="241"/>
      <c r="F301" s="251"/>
      <c r="G301" s="249"/>
      <c r="H301" s="232"/>
      <c r="I301" s="252"/>
      <c r="J301" s="232"/>
      <c r="K301" s="295"/>
      <c r="L301" s="235"/>
    </row>
    <row r="302" spans="2:12">
      <c r="B302" s="225"/>
      <c r="C302" s="418"/>
      <c r="D302" s="419"/>
      <c r="E302" s="241"/>
      <c r="F302" s="251"/>
      <c r="G302" s="249"/>
      <c r="H302" s="232"/>
      <c r="I302" s="252"/>
      <c r="J302" s="232"/>
      <c r="K302" s="295"/>
      <c r="L302" s="235"/>
    </row>
    <row r="303" spans="2:12">
      <c r="B303" s="225"/>
      <c r="C303" s="418"/>
      <c r="D303" s="419"/>
      <c r="E303" s="241"/>
      <c r="F303" s="251"/>
      <c r="G303" s="249"/>
      <c r="H303" s="232"/>
      <c r="I303" s="252"/>
      <c r="J303" s="232"/>
      <c r="K303" s="295"/>
      <c r="L303" s="235"/>
    </row>
    <row r="304" spans="2:12">
      <c r="B304" s="225"/>
      <c r="C304" s="418"/>
      <c r="D304" s="419"/>
      <c r="E304" s="241"/>
      <c r="F304" s="251"/>
      <c r="G304" s="249"/>
      <c r="H304" s="232"/>
      <c r="I304" s="252"/>
      <c r="J304" s="232"/>
      <c r="K304" s="295"/>
      <c r="L304" s="235"/>
    </row>
    <row r="305" spans="2:12">
      <c r="B305" s="225"/>
      <c r="C305" s="418"/>
      <c r="D305" s="419"/>
      <c r="E305" s="241"/>
      <c r="F305" s="251"/>
      <c r="G305" s="249"/>
      <c r="H305" s="232"/>
      <c r="I305" s="252"/>
      <c r="J305" s="232"/>
      <c r="K305" s="295"/>
      <c r="L305" s="235"/>
    </row>
    <row r="306" spans="2:12">
      <c r="B306" s="225"/>
      <c r="C306" s="418"/>
      <c r="D306" s="419"/>
      <c r="E306" s="241"/>
      <c r="F306" s="251"/>
      <c r="G306" s="249"/>
      <c r="H306" s="232"/>
      <c r="I306" s="252"/>
      <c r="J306" s="232"/>
      <c r="K306" s="295"/>
      <c r="L306" s="235"/>
    </row>
    <row r="307" spans="2:12">
      <c r="B307" s="225"/>
      <c r="C307" s="418"/>
      <c r="D307" s="419"/>
      <c r="E307" s="241"/>
      <c r="F307" s="251"/>
      <c r="G307" s="249"/>
      <c r="H307" s="232"/>
      <c r="I307" s="252"/>
      <c r="J307" s="232"/>
      <c r="K307" s="295"/>
      <c r="L307" s="235"/>
    </row>
    <row r="308" spans="2:12">
      <c r="B308" s="225"/>
      <c r="C308" s="418"/>
      <c r="D308" s="419"/>
      <c r="E308" s="241"/>
      <c r="F308" s="251"/>
      <c r="G308" s="249"/>
      <c r="H308" s="232"/>
      <c r="I308" s="252"/>
      <c r="J308" s="232"/>
      <c r="K308" s="295"/>
      <c r="L308" s="235"/>
    </row>
    <row r="309" spans="2:12">
      <c r="B309" s="225"/>
      <c r="C309" s="418"/>
      <c r="D309" s="419"/>
      <c r="E309" s="241"/>
      <c r="F309" s="251"/>
      <c r="G309" s="249"/>
      <c r="H309" s="232"/>
      <c r="I309" s="252"/>
      <c r="J309" s="232"/>
      <c r="K309" s="295"/>
      <c r="L309" s="235"/>
    </row>
    <row r="310" spans="2:12">
      <c r="B310" s="225"/>
      <c r="C310" s="418"/>
      <c r="D310" s="419"/>
      <c r="E310" s="241"/>
      <c r="F310" s="251"/>
      <c r="G310" s="249"/>
      <c r="H310" s="232"/>
      <c r="I310" s="252"/>
      <c r="J310" s="232"/>
      <c r="K310" s="295"/>
      <c r="L310" s="235"/>
    </row>
    <row r="311" spans="2:12">
      <c r="B311" s="225"/>
      <c r="C311" s="418"/>
      <c r="D311" s="419"/>
      <c r="E311" s="241"/>
      <c r="F311" s="251"/>
      <c r="G311" s="249"/>
      <c r="H311" s="232"/>
      <c r="I311" s="252"/>
      <c r="J311" s="232"/>
      <c r="K311" s="295"/>
      <c r="L311" s="235"/>
    </row>
    <row r="312" spans="2:12">
      <c r="B312" s="225"/>
      <c r="C312" s="418"/>
      <c r="D312" s="419"/>
      <c r="E312" s="241"/>
      <c r="F312" s="251"/>
      <c r="G312" s="249"/>
      <c r="H312" s="232"/>
      <c r="I312" s="252"/>
      <c r="J312" s="232"/>
      <c r="K312" s="295"/>
      <c r="L312" s="235"/>
    </row>
    <row r="313" spans="2:12">
      <c r="B313" s="225"/>
      <c r="C313" s="418"/>
      <c r="D313" s="419"/>
      <c r="E313" s="241"/>
      <c r="F313" s="251"/>
      <c r="G313" s="249"/>
      <c r="H313" s="232"/>
      <c r="I313" s="252"/>
      <c r="J313" s="232"/>
      <c r="K313" s="295"/>
      <c r="L313" s="235"/>
    </row>
    <row r="314" spans="2:12">
      <c r="B314" s="225"/>
      <c r="C314" s="418"/>
      <c r="D314" s="419"/>
      <c r="E314" s="241"/>
      <c r="F314" s="251"/>
      <c r="G314" s="249"/>
      <c r="H314" s="232"/>
      <c r="I314" s="252"/>
      <c r="J314" s="232"/>
      <c r="K314" s="295"/>
      <c r="L314" s="235"/>
    </row>
    <row r="315" spans="2:12">
      <c r="B315" s="225"/>
      <c r="C315" s="418"/>
      <c r="D315" s="419"/>
      <c r="E315" s="241"/>
      <c r="F315" s="251"/>
      <c r="G315" s="249"/>
      <c r="H315" s="232"/>
      <c r="I315" s="252"/>
      <c r="J315" s="232"/>
      <c r="K315" s="295"/>
      <c r="L315" s="235"/>
    </row>
    <row r="316" spans="2:12">
      <c r="B316" s="225"/>
      <c r="C316" s="418"/>
      <c r="D316" s="419"/>
      <c r="E316" s="241"/>
      <c r="F316" s="251"/>
      <c r="G316" s="249"/>
      <c r="H316" s="232"/>
      <c r="I316" s="252"/>
      <c r="J316" s="232"/>
      <c r="K316" s="295"/>
      <c r="L316" s="235"/>
    </row>
    <row r="317" spans="2:12">
      <c r="B317" s="225"/>
      <c r="C317" s="418"/>
      <c r="D317" s="419"/>
      <c r="E317" s="241"/>
      <c r="F317" s="251"/>
      <c r="G317" s="249"/>
      <c r="H317" s="232"/>
      <c r="I317" s="252"/>
      <c r="J317" s="232"/>
      <c r="K317" s="295"/>
      <c r="L317" s="235"/>
    </row>
    <row r="318" spans="2:12">
      <c r="B318" s="225"/>
      <c r="C318" s="418"/>
      <c r="D318" s="419"/>
      <c r="E318" s="241"/>
      <c r="F318" s="251"/>
      <c r="G318" s="249"/>
      <c r="H318" s="232"/>
      <c r="I318" s="252"/>
      <c r="J318" s="232"/>
      <c r="K318" s="295"/>
      <c r="L318" s="235"/>
    </row>
    <row r="319" spans="2:12">
      <c r="B319" s="225"/>
      <c r="C319" s="418"/>
      <c r="D319" s="419"/>
      <c r="E319" s="241"/>
      <c r="F319" s="251"/>
      <c r="G319" s="249"/>
      <c r="H319" s="232"/>
      <c r="I319" s="252"/>
      <c r="J319" s="232"/>
      <c r="K319" s="295"/>
      <c r="L319" s="235"/>
    </row>
    <row r="320" spans="2:12">
      <c r="B320" s="225"/>
      <c r="C320" s="418"/>
      <c r="D320" s="419"/>
      <c r="E320" s="241"/>
      <c r="F320" s="251"/>
      <c r="G320" s="249"/>
      <c r="H320" s="232"/>
      <c r="I320" s="252"/>
      <c r="J320" s="232"/>
      <c r="K320" s="295"/>
      <c r="L320" s="235"/>
    </row>
    <row r="321" spans="2:12">
      <c r="B321" s="225"/>
      <c r="C321" s="418"/>
      <c r="D321" s="419"/>
      <c r="E321" s="241"/>
      <c r="F321" s="251"/>
      <c r="G321" s="249"/>
      <c r="H321" s="232"/>
      <c r="I321" s="252"/>
      <c r="J321" s="232"/>
      <c r="K321" s="295"/>
      <c r="L321" s="235"/>
    </row>
    <row r="322" spans="2:12">
      <c r="B322" s="225"/>
      <c r="C322" s="418"/>
      <c r="D322" s="419"/>
      <c r="E322" s="241"/>
      <c r="F322" s="251"/>
      <c r="G322" s="249"/>
      <c r="H322" s="232"/>
      <c r="I322" s="252"/>
      <c r="J322" s="232"/>
      <c r="K322" s="295"/>
      <c r="L322" s="235"/>
    </row>
    <row r="323" spans="2:12">
      <c r="B323" s="225"/>
      <c r="C323" s="418"/>
      <c r="D323" s="419"/>
      <c r="E323" s="241"/>
      <c r="F323" s="251"/>
      <c r="G323" s="249"/>
      <c r="H323" s="232"/>
      <c r="I323" s="252"/>
      <c r="J323" s="232"/>
      <c r="K323" s="295"/>
      <c r="L323" s="235"/>
    </row>
    <row r="324" spans="2:12">
      <c r="B324" s="225"/>
      <c r="C324" s="418"/>
      <c r="D324" s="419"/>
      <c r="E324" s="241"/>
      <c r="F324" s="251"/>
      <c r="G324" s="249"/>
      <c r="H324" s="232"/>
      <c r="I324" s="252"/>
      <c r="J324" s="232"/>
      <c r="K324" s="295"/>
      <c r="L324" s="235"/>
    </row>
    <row r="325" spans="2:12">
      <c r="B325" s="225"/>
      <c r="C325" s="418"/>
      <c r="D325" s="419"/>
      <c r="E325" s="241"/>
      <c r="F325" s="251"/>
      <c r="G325" s="249"/>
      <c r="H325" s="232"/>
      <c r="I325" s="252"/>
      <c r="J325" s="232"/>
      <c r="K325" s="295"/>
      <c r="L325" s="235"/>
    </row>
    <row r="326" spans="2:12">
      <c r="B326" s="225"/>
      <c r="C326" s="418"/>
      <c r="D326" s="419"/>
      <c r="E326" s="241"/>
      <c r="F326" s="251"/>
      <c r="G326" s="249"/>
      <c r="H326" s="232"/>
      <c r="I326" s="252"/>
      <c r="J326" s="232"/>
      <c r="K326" s="295"/>
      <c r="L326" s="235"/>
    </row>
    <row r="327" spans="2:12">
      <c r="B327" s="225"/>
      <c r="C327" s="418"/>
      <c r="D327" s="419"/>
      <c r="E327" s="241"/>
      <c r="F327" s="251"/>
      <c r="G327" s="249"/>
      <c r="H327" s="232"/>
      <c r="I327" s="252"/>
      <c r="J327" s="232"/>
      <c r="K327" s="295"/>
      <c r="L327" s="235"/>
    </row>
    <row r="328" spans="2:12">
      <c r="B328" s="225"/>
      <c r="C328" s="418"/>
      <c r="D328" s="419"/>
      <c r="E328" s="241"/>
      <c r="F328" s="251"/>
      <c r="G328" s="249"/>
      <c r="H328" s="232"/>
      <c r="I328" s="252"/>
      <c r="J328" s="232"/>
      <c r="K328" s="295"/>
      <c r="L328" s="235"/>
    </row>
    <row r="329" spans="2:12">
      <c r="B329" s="225"/>
      <c r="C329" s="418"/>
      <c r="D329" s="419"/>
      <c r="E329" s="241"/>
      <c r="F329" s="251"/>
      <c r="G329" s="249"/>
      <c r="H329" s="232"/>
      <c r="I329" s="252"/>
      <c r="J329" s="232"/>
      <c r="K329" s="295"/>
      <c r="L329" s="235"/>
    </row>
    <row r="330" spans="2:12">
      <c r="B330" s="225"/>
      <c r="C330" s="418"/>
      <c r="D330" s="419"/>
      <c r="E330" s="241"/>
      <c r="F330" s="251"/>
      <c r="G330" s="249"/>
      <c r="H330" s="232"/>
      <c r="I330" s="252"/>
      <c r="J330" s="232"/>
      <c r="K330" s="295"/>
      <c r="L330" s="235"/>
    </row>
    <row r="331" spans="2:12">
      <c r="B331" s="225"/>
      <c r="C331" s="418"/>
      <c r="D331" s="419"/>
      <c r="E331" s="241"/>
      <c r="F331" s="251"/>
      <c r="G331" s="249"/>
      <c r="H331" s="232"/>
      <c r="I331" s="252"/>
      <c r="J331" s="232"/>
      <c r="K331" s="295"/>
      <c r="L331" s="235"/>
    </row>
    <row r="332" spans="2:12">
      <c r="B332" s="225"/>
      <c r="C332" s="418"/>
      <c r="D332" s="419"/>
      <c r="E332" s="241"/>
      <c r="F332" s="251"/>
      <c r="G332" s="249"/>
      <c r="H332" s="232"/>
      <c r="I332" s="252"/>
      <c r="J332" s="232"/>
      <c r="K332" s="295"/>
      <c r="L332" s="235"/>
    </row>
    <row r="333" spans="2:12">
      <c r="B333" s="225"/>
      <c r="C333" s="418"/>
      <c r="D333" s="419"/>
      <c r="E333" s="241"/>
      <c r="F333" s="251"/>
      <c r="G333" s="249"/>
      <c r="H333" s="232"/>
      <c r="I333" s="252"/>
      <c r="J333" s="232"/>
      <c r="K333" s="295"/>
      <c r="L333" s="235"/>
    </row>
    <row r="334" spans="2:12">
      <c r="B334" s="225"/>
      <c r="C334" s="418"/>
      <c r="D334" s="419"/>
      <c r="E334" s="241"/>
      <c r="F334" s="251"/>
      <c r="G334" s="249"/>
      <c r="H334" s="232"/>
      <c r="I334" s="252"/>
      <c r="J334" s="232"/>
      <c r="K334" s="295"/>
      <c r="L334" s="235"/>
    </row>
    <row r="335" spans="2:12">
      <c r="B335" s="225"/>
      <c r="C335" s="418"/>
      <c r="D335" s="419"/>
      <c r="E335" s="241"/>
      <c r="F335" s="251"/>
      <c r="G335" s="249"/>
      <c r="H335" s="232"/>
      <c r="I335" s="252"/>
      <c r="J335" s="232"/>
      <c r="K335" s="295"/>
      <c r="L335" s="235"/>
    </row>
    <row r="336" spans="2:12">
      <c r="B336" s="225"/>
      <c r="C336" s="418"/>
      <c r="D336" s="419"/>
      <c r="E336" s="241"/>
      <c r="F336" s="251"/>
      <c r="G336" s="249"/>
      <c r="H336" s="232"/>
      <c r="I336" s="252"/>
      <c r="J336" s="232"/>
      <c r="K336" s="295"/>
      <c r="L336" s="235"/>
    </row>
    <row r="337" spans="2:12">
      <c r="B337" s="225"/>
      <c r="C337" s="418"/>
      <c r="D337" s="419"/>
      <c r="E337" s="241"/>
      <c r="F337" s="251"/>
      <c r="G337" s="249"/>
      <c r="H337" s="232"/>
      <c r="I337" s="252"/>
      <c r="J337" s="232"/>
      <c r="K337" s="295"/>
      <c r="L337" s="235"/>
    </row>
    <row r="338" spans="2:12">
      <c r="B338" s="225"/>
      <c r="C338" s="418"/>
      <c r="D338" s="419"/>
      <c r="E338" s="241"/>
      <c r="F338" s="251"/>
      <c r="G338" s="249"/>
      <c r="H338" s="232"/>
      <c r="I338" s="252"/>
      <c r="J338" s="232"/>
      <c r="K338" s="295"/>
      <c r="L338" s="235"/>
    </row>
    <row r="339" spans="2:12">
      <c r="B339" s="225"/>
      <c r="C339" s="418"/>
      <c r="D339" s="419"/>
      <c r="E339" s="241"/>
      <c r="F339" s="251"/>
      <c r="G339" s="249"/>
      <c r="H339" s="232"/>
      <c r="I339" s="252"/>
      <c r="J339" s="232"/>
      <c r="K339" s="295"/>
      <c r="L339" s="235"/>
    </row>
    <row r="340" spans="2:12">
      <c r="B340" s="225"/>
      <c r="C340" s="418"/>
      <c r="D340" s="419"/>
      <c r="E340" s="241"/>
      <c r="F340" s="251"/>
      <c r="G340" s="249"/>
      <c r="H340" s="232"/>
      <c r="I340" s="252"/>
      <c r="J340" s="232"/>
      <c r="K340" s="295"/>
      <c r="L340" s="235"/>
    </row>
    <row r="341" spans="2:12">
      <c r="B341" s="225"/>
      <c r="C341" s="418"/>
      <c r="D341" s="419"/>
      <c r="E341" s="241"/>
      <c r="F341" s="251"/>
      <c r="G341" s="249"/>
      <c r="H341" s="232"/>
      <c r="I341" s="252"/>
      <c r="J341" s="232"/>
      <c r="K341" s="295"/>
      <c r="L341" s="235"/>
    </row>
    <row r="342" spans="2:12">
      <c r="B342" s="225"/>
      <c r="C342" s="418"/>
      <c r="D342" s="419"/>
      <c r="E342" s="241"/>
      <c r="F342" s="251"/>
      <c r="G342" s="249"/>
      <c r="H342" s="232"/>
      <c r="I342" s="252"/>
      <c r="J342" s="232"/>
      <c r="K342" s="295"/>
      <c r="L342" s="235"/>
    </row>
    <row r="343" spans="2:12">
      <c r="B343" s="225"/>
      <c r="C343" s="418"/>
      <c r="D343" s="419"/>
      <c r="E343" s="241"/>
      <c r="F343" s="251"/>
      <c r="G343" s="249"/>
      <c r="H343" s="232"/>
      <c r="I343" s="252"/>
      <c r="J343" s="232"/>
      <c r="K343" s="295"/>
      <c r="L343" s="235"/>
    </row>
    <row r="344" spans="2:12">
      <c r="B344" s="225"/>
      <c r="C344" s="418"/>
      <c r="D344" s="419"/>
      <c r="E344" s="241"/>
      <c r="F344" s="251"/>
      <c r="G344" s="249"/>
      <c r="H344" s="232"/>
      <c r="I344" s="252"/>
      <c r="J344" s="232"/>
      <c r="K344" s="295"/>
      <c r="L344" s="235"/>
    </row>
    <row r="345" spans="2:12">
      <c r="B345" s="225"/>
      <c r="C345" s="418"/>
      <c r="D345" s="419"/>
      <c r="E345" s="241"/>
      <c r="F345" s="251"/>
      <c r="G345" s="249"/>
      <c r="H345" s="232"/>
      <c r="I345" s="252"/>
      <c r="J345" s="232"/>
      <c r="K345" s="295"/>
      <c r="L345" s="235"/>
    </row>
    <row r="346" spans="2:12">
      <c r="B346" s="225"/>
      <c r="C346" s="418"/>
      <c r="D346" s="419"/>
      <c r="E346" s="241"/>
      <c r="F346" s="251"/>
      <c r="G346" s="249"/>
      <c r="H346" s="232"/>
      <c r="I346" s="252"/>
      <c r="J346" s="232"/>
      <c r="K346" s="295"/>
      <c r="L346" s="235"/>
    </row>
    <row r="347" spans="2:12">
      <c r="B347" s="225"/>
      <c r="C347" s="418"/>
      <c r="D347" s="419"/>
      <c r="E347" s="241"/>
      <c r="F347" s="251"/>
      <c r="G347" s="249"/>
      <c r="H347" s="232"/>
      <c r="I347" s="252"/>
      <c r="J347" s="232"/>
      <c r="K347" s="295"/>
      <c r="L347" s="235"/>
    </row>
    <row r="348" spans="2:12">
      <c r="B348" s="225"/>
      <c r="C348" s="418"/>
      <c r="D348" s="419"/>
      <c r="E348" s="241"/>
      <c r="F348" s="251"/>
      <c r="G348" s="249"/>
      <c r="H348" s="232"/>
      <c r="I348" s="252"/>
      <c r="J348" s="232"/>
      <c r="K348" s="295"/>
      <c r="L348" s="235"/>
    </row>
    <row r="349" spans="2:12">
      <c r="B349" s="225"/>
      <c r="C349" s="418"/>
      <c r="D349" s="419"/>
      <c r="E349" s="241"/>
      <c r="F349" s="251"/>
      <c r="G349" s="249"/>
      <c r="H349" s="232"/>
      <c r="I349" s="252"/>
      <c r="J349" s="232"/>
      <c r="K349" s="295"/>
      <c r="L349" s="235"/>
    </row>
    <row r="350" spans="2:12">
      <c r="B350" s="225"/>
      <c r="C350" s="418"/>
      <c r="D350" s="419"/>
      <c r="E350" s="241"/>
      <c r="F350" s="251"/>
      <c r="G350" s="249"/>
      <c r="H350" s="232"/>
      <c r="I350" s="252"/>
      <c r="J350" s="232"/>
      <c r="K350" s="295"/>
      <c r="L350" s="235"/>
    </row>
    <row r="351" spans="2:12">
      <c r="B351" s="225"/>
      <c r="C351" s="418"/>
      <c r="D351" s="419"/>
      <c r="E351" s="241"/>
      <c r="F351" s="251"/>
      <c r="G351" s="249"/>
      <c r="H351" s="232"/>
      <c r="I351" s="252"/>
      <c r="J351" s="232"/>
      <c r="K351" s="295"/>
      <c r="L351" s="235"/>
    </row>
    <row r="352" spans="2:12">
      <c r="B352" s="225"/>
      <c r="C352" s="418"/>
      <c r="D352" s="419"/>
      <c r="E352" s="241"/>
      <c r="F352" s="251"/>
      <c r="G352" s="249"/>
      <c r="H352" s="232"/>
      <c r="I352" s="252"/>
      <c r="J352" s="232"/>
      <c r="K352" s="295"/>
      <c r="L352" s="235"/>
    </row>
    <row r="353" spans="2:12">
      <c r="B353" s="225"/>
      <c r="C353" s="418"/>
      <c r="D353" s="419"/>
      <c r="E353" s="241"/>
      <c r="F353" s="251"/>
      <c r="G353" s="249"/>
      <c r="H353" s="232"/>
      <c r="I353" s="252"/>
      <c r="J353" s="232"/>
      <c r="K353" s="295"/>
      <c r="L353" s="235"/>
    </row>
    <row r="354" spans="2:12">
      <c r="B354" s="225"/>
      <c r="C354" s="418"/>
      <c r="D354" s="419"/>
      <c r="E354" s="241"/>
      <c r="F354" s="251"/>
      <c r="G354" s="249"/>
      <c r="H354" s="232"/>
      <c r="I354" s="252"/>
      <c r="J354" s="232"/>
      <c r="K354" s="295"/>
      <c r="L354" s="235"/>
    </row>
    <row r="355" spans="2:12">
      <c r="B355" s="225"/>
      <c r="C355" s="418"/>
      <c r="D355" s="419"/>
      <c r="E355" s="241"/>
      <c r="F355" s="251"/>
      <c r="G355" s="249"/>
      <c r="H355" s="232"/>
      <c r="I355" s="252"/>
      <c r="J355" s="232"/>
      <c r="K355" s="295"/>
      <c r="L355" s="235"/>
    </row>
    <row r="356" spans="2:12">
      <c r="B356" s="225"/>
      <c r="C356" s="418"/>
      <c r="D356" s="419"/>
      <c r="E356" s="241"/>
      <c r="F356" s="251"/>
      <c r="G356" s="249"/>
      <c r="H356" s="232"/>
      <c r="I356" s="252"/>
      <c r="J356" s="232"/>
      <c r="K356" s="295"/>
      <c r="L356" s="235"/>
    </row>
    <row r="357" spans="2:12">
      <c r="B357" s="225"/>
      <c r="C357" s="418"/>
      <c r="D357" s="419"/>
      <c r="E357" s="241"/>
      <c r="F357" s="251"/>
      <c r="G357" s="249"/>
      <c r="H357" s="232"/>
      <c r="I357" s="252"/>
      <c r="J357" s="232"/>
      <c r="K357" s="295"/>
      <c r="L357" s="235"/>
    </row>
    <row r="358" spans="2:12">
      <c r="B358" s="225"/>
      <c r="C358" s="418"/>
      <c r="D358" s="419"/>
      <c r="E358" s="241"/>
      <c r="F358" s="251"/>
      <c r="G358" s="249"/>
      <c r="H358" s="232"/>
      <c r="I358" s="252"/>
      <c r="J358" s="232"/>
      <c r="K358" s="295"/>
      <c r="L358" s="235"/>
    </row>
    <row r="359" spans="2:12">
      <c r="B359" s="225"/>
      <c r="C359" s="418"/>
      <c r="D359" s="419"/>
      <c r="E359" s="241"/>
      <c r="F359" s="251"/>
      <c r="G359" s="249"/>
      <c r="H359" s="232"/>
      <c r="I359" s="252"/>
      <c r="J359" s="232"/>
      <c r="K359" s="295"/>
      <c r="L359" s="235"/>
    </row>
    <row r="360" spans="2:12">
      <c r="B360" s="225"/>
      <c r="C360" s="418"/>
      <c r="D360" s="419"/>
      <c r="E360" s="241"/>
      <c r="F360" s="251"/>
      <c r="G360" s="249"/>
      <c r="H360" s="232"/>
      <c r="I360" s="252"/>
      <c r="J360" s="232"/>
      <c r="K360" s="295"/>
      <c r="L360" s="235"/>
    </row>
    <row r="361" spans="2:12">
      <c r="B361" s="225"/>
      <c r="C361" s="418"/>
      <c r="D361" s="419"/>
      <c r="E361" s="241"/>
      <c r="F361" s="251"/>
      <c r="G361" s="249"/>
      <c r="H361" s="232"/>
      <c r="I361" s="252"/>
      <c r="J361" s="232"/>
      <c r="K361" s="295"/>
      <c r="L361" s="235"/>
    </row>
    <row r="362" spans="2:12">
      <c r="B362" s="225"/>
      <c r="C362" s="418"/>
      <c r="D362" s="419"/>
      <c r="E362" s="241"/>
      <c r="F362" s="251"/>
      <c r="G362" s="249"/>
      <c r="H362" s="232"/>
      <c r="I362" s="252"/>
      <c r="J362" s="232"/>
      <c r="K362" s="295"/>
      <c r="L362" s="235"/>
    </row>
    <row r="363" spans="2:12">
      <c r="B363" s="225"/>
      <c r="C363" s="418"/>
      <c r="D363" s="419"/>
      <c r="E363" s="241"/>
      <c r="F363" s="251"/>
      <c r="G363" s="249"/>
      <c r="H363" s="232"/>
      <c r="I363" s="252"/>
      <c r="J363" s="232"/>
      <c r="K363" s="295"/>
      <c r="L363" s="235"/>
    </row>
    <row r="364" spans="2:12">
      <c r="B364" s="225"/>
      <c r="C364" s="418"/>
      <c r="D364" s="419"/>
      <c r="E364" s="241"/>
      <c r="F364" s="251"/>
      <c r="G364" s="249"/>
      <c r="H364" s="232"/>
      <c r="I364" s="252"/>
      <c r="J364" s="232"/>
      <c r="K364" s="295"/>
      <c r="L364" s="235"/>
    </row>
    <row r="365" spans="2:12">
      <c r="B365" s="225"/>
      <c r="C365" s="418"/>
      <c r="D365" s="419"/>
      <c r="E365" s="241"/>
      <c r="F365" s="251"/>
      <c r="G365" s="249"/>
      <c r="H365" s="232"/>
      <c r="I365" s="252"/>
      <c r="J365" s="232"/>
      <c r="K365" s="295"/>
      <c r="L365" s="235"/>
    </row>
    <row r="366" spans="2:12">
      <c r="B366" s="225"/>
      <c r="C366" s="418"/>
      <c r="D366" s="419"/>
      <c r="E366" s="241"/>
      <c r="F366" s="251"/>
      <c r="G366" s="249"/>
      <c r="H366" s="232"/>
      <c r="I366" s="252"/>
      <c r="J366" s="232"/>
      <c r="K366" s="295"/>
      <c r="L366" s="235"/>
    </row>
    <row r="367" spans="2:12">
      <c r="B367" s="225"/>
      <c r="C367" s="418"/>
      <c r="D367" s="419"/>
      <c r="E367" s="241"/>
      <c r="F367" s="251"/>
      <c r="G367" s="249"/>
      <c r="H367" s="232"/>
      <c r="I367" s="252"/>
      <c r="J367" s="232"/>
      <c r="K367" s="295"/>
      <c r="L367" s="235"/>
    </row>
    <row r="368" spans="2:12">
      <c r="B368" s="225"/>
      <c r="C368" s="418"/>
      <c r="D368" s="419"/>
      <c r="E368" s="241"/>
      <c r="F368" s="251"/>
      <c r="G368" s="249"/>
      <c r="H368" s="232"/>
      <c r="I368" s="252"/>
      <c r="J368" s="232"/>
      <c r="K368" s="295"/>
      <c r="L368" s="235"/>
    </row>
    <row r="369" spans="2:12">
      <c r="B369" s="225"/>
      <c r="C369" s="418"/>
      <c r="D369" s="419"/>
      <c r="E369" s="241"/>
      <c r="F369" s="251"/>
      <c r="G369" s="249"/>
      <c r="H369" s="232"/>
      <c r="I369" s="252"/>
      <c r="J369" s="232"/>
      <c r="K369" s="295"/>
      <c r="L369" s="235"/>
    </row>
    <row r="370" spans="2:12">
      <c r="B370" s="225"/>
      <c r="C370" s="418"/>
      <c r="D370" s="419"/>
      <c r="E370" s="241"/>
      <c r="F370" s="251"/>
      <c r="G370" s="249"/>
      <c r="H370" s="232"/>
      <c r="I370" s="252"/>
      <c r="J370" s="232"/>
      <c r="K370" s="295"/>
      <c r="L370" s="235"/>
    </row>
    <row r="371" spans="2:12">
      <c r="B371" s="225"/>
      <c r="C371" s="418"/>
      <c r="D371" s="419"/>
      <c r="E371" s="241"/>
      <c r="F371" s="251"/>
      <c r="G371" s="249"/>
      <c r="H371" s="232"/>
      <c r="I371" s="252"/>
      <c r="J371" s="232"/>
      <c r="K371" s="295"/>
      <c r="L371" s="235"/>
    </row>
    <row r="372" spans="2:12">
      <c r="B372" s="225"/>
      <c r="C372" s="418"/>
      <c r="D372" s="419"/>
      <c r="E372" s="241"/>
      <c r="F372" s="251"/>
      <c r="G372" s="249"/>
      <c r="H372" s="232"/>
      <c r="I372" s="252"/>
      <c r="J372" s="232"/>
      <c r="K372" s="295"/>
      <c r="L372" s="235"/>
    </row>
    <row r="373" spans="2:12">
      <c r="B373" s="225"/>
      <c r="C373" s="418"/>
      <c r="D373" s="419"/>
      <c r="E373" s="241"/>
      <c r="F373" s="251"/>
      <c r="G373" s="249"/>
      <c r="H373" s="232"/>
      <c r="I373" s="252"/>
      <c r="J373" s="232"/>
      <c r="K373" s="295"/>
      <c r="L373" s="235"/>
    </row>
    <row r="374" spans="2:12">
      <c r="B374" s="225"/>
      <c r="C374" s="418"/>
      <c r="D374" s="419"/>
      <c r="E374" s="241"/>
      <c r="F374" s="251"/>
      <c r="G374" s="249"/>
      <c r="H374" s="232"/>
      <c r="I374" s="252"/>
      <c r="J374" s="232"/>
      <c r="K374" s="295"/>
      <c r="L374" s="235"/>
    </row>
    <row r="375" spans="2:12">
      <c r="B375" s="225"/>
      <c r="C375" s="418"/>
      <c r="D375" s="419"/>
      <c r="E375" s="241"/>
      <c r="F375" s="251"/>
      <c r="G375" s="249"/>
      <c r="H375" s="232"/>
      <c r="I375" s="252"/>
      <c r="J375" s="232"/>
      <c r="K375" s="295"/>
      <c r="L375" s="235"/>
    </row>
    <row r="376" spans="2:12">
      <c r="B376" s="225"/>
      <c r="C376" s="418"/>
      <c r="D376" s="419"/>
      <c r="E376" s="241"/>
      <c r="F376" s="251"/>
      <c r="G376" s="249"/>
      <c r="H376" s="232"/>
      <c r="I376" s="252"/>
      <c r="J376" s="232"/>
      <c r="K376" s="295"/>
      <c r="L376" s="235"/>
    </row>
    <row r="377" spans="2:12">
      <c r="B377" s="225"/>
      <c r="C377" s="418"/>
      <c r="D377" s="419"/>
      <c r="E377" s="241"/>
      <c r="F377" s="251"/>
      <c r="G377" s="249"/>
      <c r="H377" s="232"/>
      <c r="I377" s="252"/>
      <c r="J377" s="232"/>
      <c r="K377" s="295"/>
      <c r="L377" s="235"/>
    </row>
    <row r="378" spans="2:12">
      <c r="B378" s="225"/>
      <c r="C378" s="418"/>
      <c r="D378" s="419"/>
      <c r="E378" s="241"/>
      <c r="F378" s="251"/>
      <c r="G378" s="249"/>
      <c r="H378" s="232"/>
      <c r="I378" s="252"/>
      <c r="J378" s="232"/>
      <c r="K378" s="295"/>
      <c r="L378" s="235"/>
    </row>
    <row r="379" spans="2:12">
      <c r="B379" s="225"/>
      <c r="C379" s="418"/>
      <c r="D379" s="419"/>
      <c r="E379" s="241"/>
      <c r="F379" s="251"/>
      <c r="G379" s="249"/>
      <c r="H379" s="232"/>
      <c r="I379" s="252"/>
      <c r="J379" s="232"/>
      <c r="K379" s="295"/>
      <c r="L379" s="235"/>
    </row>
    <row r="380" spans="2:12">
      <c r="B380" s="225"/>
      <c r="C380" s="418"/>
      <c r="D380" s="419"/>
      <c r="E380" s="241"/>
      <c r="F380" s="251"/>
      <c r="G380" s="249"/>
      <c r="H380" s="232"/>
      <c r="I380" s="252"/>
      <c r="J380" s="232"/>
      <c r="K380" s="295"/>
      <c r="L380" s="235"/>
    </row>
    <row r="381" spans="2:12">
      <c r="B381" s="225"/>
      <c r="C381" s="418"/>
      <c r="D381" s="419"/>
      <c r="E381" s="241"/>
      <c r="F381" s="251"/>
      <c r="G381" s="249"/>
      <c r="H381" s="232"/>
      <c r="I381" s="252"/>
      <c r="J381" s="232"/>
      <c r="K381" s="295"/>
      <c r="L381" s="235"/>
    </row>
    <row r="382" spans="2:12">
      <c r="B382" s="225"/>
      <c r="C382" s="418"/>
      <c r="D382" s="419"/>
      <c r="E382" s="241"/>
      <c r="F382" s="251"/>
      <c r="G382" s="249"/>
      <c r="H382" s="232"/>
      <c r="I382" s="252"/>
      <c r="J382" s="232"/>
      <c r="K382" s="295"/>
      <c r="L382" s="235"/>
    </row>
    <row r="383" spans="2:12">
      <c r="B383" s="225"/>
      <c r="C383" s="418"/>
      <c r="D383" s="419"/>
      <c r="E383" s="241"/>
      <c r="F383" s="251"/>
      <c r="G383" s="249"/>
      <c r="H383" s="232"/>
      <c r="I383" s="252"/>
      <c r="J383" s="232"/>
      <c r="K383" s="295"/>
      <c r="L383" s="235"/>
    </row>
    <row r="384" spans="2:12">
      <c r="B384" s="225"/>
      <c r="C384" s="418"/>
      <c r="D384" s="419"/>
      <c r="E384" s="241"/>
      <c r="F384" s="251"/>
      <c r="G384" s="249"/>
      <c r="H384" s="232"/>
      <c r="I384" s="252"/>
      <c r="J384" s="232"/>
      <c r="K384" s="295"/>
      <c r="L384" s="235"/>
    </row>
    <row r="385" spans="2:12">
      <c r="B385" s="225"/>
      <c r="C385" s="418"/>
      <c r="D385" s="419"/>
      <c r="E385" s="241"/>
      <c r="F385" s="251"/>
      <c r="G385" s="249"/>
      <c r="H385" s="232"/>
      <c r="I385" s="252"/>
      <c r="J385" s="232"/>
      <c r="K385" s="295"/>
      <c r="L385" s="235"/>
    </row>
    <row r="386" spans="2:12">
      <c r="B386" s="225"/>
      <c r="C386" s="418"/>
      <c r="D386" s="419"/>
      <c r="E386" s="241"/>
      <c r="F386" s="251"/>
      <c r="G386" s="249"/>
      <c r="H386" s="232"/>
      <c r="I386" s="252"/>
      <c r="J386" s="232"/>
      <c r="K386" s="295"/>
      <c r="L386" s="235"/>
    </row>
    <row r="387" spans="2:12">
      <c r="B387" s="225"/>
      <c r="C387" s="418"/>
      <c r="D387" s="419"/>
      <c r="E387" s="241"/>
      <c r="F387" s="251"/>
      <c r="G387" s="249"/>
      <c r="H387" s="232"/>
      <c r="I387" s="252"/>
      <c r="J387" s="232"/>
      <c r="K387" s="295"/>
      <c r="L387" s="235"/>
    </row>
    <row r="388" spans="2:12">
      <c r="B388" s="225"/>
      <c r="C388" s="418"/>
      <c r="D388" s="419"/>
      <c r="E388" s="241"/>
      <c r="F388" s="251"/>
      <c r="G388" s="249"/>
      <c r="H388" s="232"/>
      <c r="I388" s="252"/>
      <c r="J388" s="232"/>
      <c r="K388" s="295"/>
      <c r="L388" s="235"/>
    </row>
    <row r="389" spans="2:12">
      <c r="B389" s="225"/>
      <c r="C389" s="418"/>
      <c r="D389" s="419"/>
      <c r="E389" s="241"/>
      <c r="F389" s="251"/>
      <c r="G389" s="249"/>
      <c r="H389" s="232"/>
      <c r="I389" s="252"/>
      <c r="J389" s="232"/>
      <c r="K389" s="295"/>
      <c r="L389" s="235"/>
    </row>
    <row r="390" spans="2:12">
      <c r="B390" s="225"/>
      <c r="C390" s="418"/>
      <c r="D390" s="419"/>
      <c r="E390" s="241"/>
      <c r="F390" s="251"/>
      <c r="G390" s="249"/>
      <c r="H390" s="232"/>
      <c r="I390" s="252"/>
      <c r="J390" s="232"/>
      <c r="K390" s="295"/>
      <c r="L390" s="235"/>
    </row>
    <row r="391" spans="2:12">
      <c r="B391" s="225"/>
      <c r="C391" s="418"/>
      <c r="D391" s="419"/>
      <c r="E391" s="241"/>
      <c r="F391" s="251"/>
      <c r="G391" s="249"/>
      <c r="H391" s="232"/>
      <c r="I391" s="252"/>
      <c r="J391" s="232"/>
      <c r="K391" s="295"/>
      <c r="L391" s="235"/>
    </row>
    <row r="392" spans="2:12">
      <c r="B392" s="225"/>
      <c r="C392" s="418"/>
      <c r="D392" s="419"/>
      <c r="E392" s="241"/>
      <c r="F392" s="251"/>
      <c r="G392" s="249"/>
      <c r="H392" s="232"/>
      <c r="I392" s="252"/>
      <c r="J392" s="232"/>
      <c r="K392" s="295"/>
      <c r="L392" s="235"/>
    </row>
    <row r="393" spans="2:12">
      <c r="B393" s="225"/>
      <c r="C393" s="418"/>
      <c r="D393" s="419"/>
      <c r="E393" s="241"/>
      <c r="F393" s="251"/>
      <c r="G393" s="249"/>
      <c r="H393" s="232"/>
      <c r="I393" s="252"/>
      <c r="J393" s="232"/>
      <c r="K393" s="295"/>
      <c r="L393" s="235"/>
    </row>
    <row r="394" spans="2:12">
      <c r="B394" s="225"/>
      <c r="C394" s="418"/>
      <c r="D394" s="419"/>
      <c r="E394" s="241"/>
      <c r="F394" s="251"/>
      <c r="G394" s="249"/>
      <c r="H394" s="232"/>
      <c r="I394" s="252"/>
      <c r="J394" s="232"/>
      <c r="K394" s="295"/>
      <c r="L394" s="235"/>
    </row>
    <row r="395" spans="2:12">
      <c r="B395" s="225"/>
      <c r="C395" s="418"/>
      <c r="D395" s="419"/>
      <c r="E395" s="241"/>
      <c r="F395" s="251"/>
      <c r="G395" s="249"/>
      <c r="H395" s="232"/>
      <c r="I395" s="252"/>
      <c r="J395" s="232"/>
      <c r="K395" s="295"/>
      <c r="L395" s="235"/>
    </row>
    <row r="396" spans="2:12">
      <c r="B396" s="225"/>
      <c r="C396" s="418"/>
      <c r="D396" s="419"/>
      <c r="E396" s="241"/>
      <c r="F396" s="251"/>
      <c r="G396" s="249"/>
      <c r="H396" s="232"/>
      <c r="I396" s="252"/>
      <c r="J396" s="232"/>
      <c r="K396" s="295"/>
      <c r="L396" s="235"/>
    </row>
    <row r="397" spans="2:12">
      <c r="B397" s="225"/>
      <c r="C397" s="418"/>
      <c r="D397" s="419"/>
      <c r="E397" s="241"/>
      <c r="F397" s="251"/>
      <c r="G397" s="249"/>
      <c r="H397" s="232"/>
      <c r="I397" s="252"/>
      <c r="J397" s="232"/>
      <c r="K397" s="295"/>
      <c r="L397" s="235"/>
    </row>
    <row r="398" spans="2:12">
      <c r="B398" s="225"/>
      <c r="C398" s="418"/>
      <c r="D398" s="419"/>
      <c r="E398" s="241"/>
      <c r="F398" s="251"/>
      <c r="G398" s="249"/>
      <c r="H398" s="232"/>
      <c r="I398" s="252"/>
      <c r="J398" s="232"/>
      <c r="K398" s="295"/>
      <c r="L398" s="235"/>
    </row>
    <row r="399" spans="2:12">
      <c r="B399" s="225"/>
      <c r="C399" s="418"/>
      <c r="D399" s="419"/>
      <c r="E399" s="241"/>
      <c r="F399" s="251"/>
      <c r="G399" s="249"/>
      <c r="H399" s="232"/>
      <c r="I399" s="252"/>
      <c r="J399" s="232"/>
      <c r="K399" s="295"/>
      <c r="L399" s="235"/>
    </row>
    <row r="400" spans="2:12">
      <c r="B400" s="225"/>
      <c r="C400" s="418"/>
      <c r="D400" s="419"/>
      <c r="E400" s="241"/>
      <c r="F400" s="251"/>
      <c r="G400" s="249"/>
      <c r="H400" s="232"/>
      <c r="I400" s="252"/>
      <c r="J400" s="232"/>
      <c r="K400" s="295"/>
      <c r="L400" s="235"/>
    </row>
    <row r="401" spans="2:12">
      <c r="B401" s="225"/>
      <c r="C401" s="418"/>
      <c r="D401" s="419"/>
      <c r="E401" s="241"/>
      <c r="F401" s="251"/>
      <c r="G401" s="249"/>
      <c r="H401" s="232"/>
      <c r="I401" s="252"/>
      <c r="J401" s="232"/>
      <c r="K401" s="295"/>
      <c r="L401" s="235"/>
    </row>
    <row r="402" spans="2:12">
      <c r="B402" s="225"/>
      <c r="C402" s="418"/>
      <c r="D402" s="419"/>
      <c r="E402" s="241"/>
      <c r="F402" s="251"/>
      <c r="G402" s="249"/>
      <c r="H402" s="232"/>
      <c r="I402" s="252"/>
      <c r="J402" s="232"/>
      <c r="K402" s="295"/>
      <c r="L402" s="235"/>
    </row>
    <row r="403" spans="2:12">
      <c r="B403" s="225"/>
      <c r="C403" s="418"/>
      <c r="D403" s="419"/>
      <c r="E403" s="241"/>
      <c r="F403" s="251"/>
      <c r="G403" s="249"/>
      <c r="H403" s="232"/>
      <c r="I403" s="252"/>
      <c r="J403" s="232"/>
      <c r="K403" s="295"/>
      <c r="L403" s="235"/>
    </row>
    <row r="404" spans="2:12">
      <c r="B404" s="225"/>
      <c r="C404" s="418"/>
      <c r="D404" s="419"/>
      <c r="E404" s="241"/>
      <c r="F404" s="251"/>
      <c r="G404" s="249"/>
      <c r="H404" s="232"/>
      <c r="I404" s="252"/>
      <c r="J404" s="232"/>
      <c r="K404" s="295"/>
      <c r="L404" s="235"/>
    </row>
    <row r="405" spans="2:12">
      <c r="B405" s="225"/>
      <c r="C405" s="418"/>
      <c r="D405" s="419"/>
      <c r="E405" s="241"/>
      <c r="F405" s="251"/>
      <c r="G405" s="249"/>
      <c r="H405" s="232"/>
      <c r="I405" s="252"/>
      <c r="J405" s="232"/>
      <c r="K405" s="295"/>
      <c r="L405" s="235"/>
    </row>
    <row r="406" spans="2:12">
      <c r="B406" s="225"/>
      <c r="C406" s="418"/>
      <c r="D406" s="419"/>
      <c r="E406" s="241"/>
      <c r="F406" s="251"/>
      <c r="G406" s="249"/>
      <c r="H406" s="232"/>
      <c r="I406" s="252"/>
      <c r="J406" s="232"/>
      <c r="K406" s="295"/>
      <c r="L406" s="235"/>
    </row>
    <row r="407" spans="2:12">
      <c r="B407" s="225"/>
      <c r="C407" s="418"/>
      <c r="D407" s="419"/>
      <c r="E407" s="241"/>
      <c r="F407" s="251"/>
      <c r="G407" s="249"/>
      <c r="H407" s="232"/>
      <c r="I407" s="252"/>
      <c r="J407" s="232"/>
      <c r="K407" s="295"/>
      <c r="L407" s="235"/>
    </row>
    <row r="408" spans="2:12">
      <c r="B408" s="225"/>
      <c r="C408" s="418"/>
      <c r="D408" s="419"/>
      <c r="E408" s="241"/>
      <c r="F408" s="251"/>
      <c r="G408" s="249"/>
      <c r="H408" s="232"/>
      <c r="I408" s="252"/>
      <c r="J408" s="232"/>
      <c r="K408" s="295"/>
      <c r="L408" s="235"/>
    </row>
    <row r="409" spans="2:12">
      <c r="B409" s="225"/>
      <c r="C409" s="418"/>
      <c r="D409" s="419"/>
      <c r="E409" s="241"/>
      <c r="F409" s="251"/>
      <c r="G409" s="249"/>
      <c r="H409" s="232"/>
      <c r="I409" s="252"/>
      <c r="J409" s="232"/>
      <c r="K409" s="295"/>
      <c r="L409" s="235"/>
    </row>
    <row r="410" spans="2:12">
      <c r="B410" s="225"/>
      <c r="C410" s="418"/>
      <c r="D410" s="419"/>
      <c r="E410" s="241"/>
      <c r="F410" s="251"/>
      <c r="G410" s="249"/>
      <c r="H410" s="232"/>
      <c r="I410" s="252"/>
      <c r="J410" s="232"/>
      <c r="K410" s="295"/>
      <c r="L410" s="235"/>
    </row>
    <row r="411" spans="2:12">
      <c r="B411" s="225"/>
      <c r="C411" s="418"/>
      <c r="D411" s="419"/>
      <c r="E411" s="241"/>
      <c r="F411" s="251"/>
      <c r="G411" s="249"/>
      <c r="H411" s="232"/>
      <c r="I411" s="252"/>
      <c r="J411" s="232"/>
      <c r="K411" s="295"/>
      <c r="L411" s="235"/>
    </row>
    <row r="412" spans="2:12">
      <c r="B412" s="225"/>
      <c r="C412" s="418"/>
      <c r="D412" s="419"/>
      <c r="E412" s="241"/>
      <c r="F412" s="251"/>
      <c r="G412" s="249"/>
      <c r="H412" s="232"/>
      <c r="I412" s="252"/>
      <c r="J412" s="232"/>
      <c r="K412" s="295"/>
      <c r="L412" s="235"/>
    </row>
    <row r="413" spans="2:12">
      <c r="B413" s="225"/>
      <c r="C413" s="418"/>
      <c r="D413" s="419"/>
      <c r="E413" s="241"/>
      <c r="F413" s="251"/>
      <c r="G413" s="249"/>
      <c r="H413" s="232"/>
      <c r="I413" s="252"/>
      <c r="J413" s="232"/>
      <c r="K413" s="295"/>
      <c r="L413" s="235"/>
    </row>
    <row r="414" spans="2:12">
      <c r="B414" s="225"/>
      <c r="C414" s="418"/>
      <c r="D414" s="419"/>
      <c r="E414" s="241"/>
      <c r="F414" s="251"/>
      <c r="G414" s="249"/>
      <c r="H414" s="232"/>
      <c r="I414" s="252"/>
      <c r="J414" s="232"/>
      <c r="K414" s="295"/>
      <c r="L414" s="235"/>
    </row>
    <row r="415" spans="2:12">
      <c r="B415" s="225"/>
      <c r="C415" s="418"/>
      <c r="D415" s="419"/>
      <c r="E415" s="241"/>
      <c r="F415" s="251"/>
      <c r="G415" s="249"/>
      <c r="H415" s="232"/>
      <c r="I415" s="252"/>
      <c r="J415" s="232"/>
      <c r="K415" s="295"/>
      <c r="L415" s="235"/>
    </row>
    <row r="416" spans="2:12">
      <c r="B416" s="225"/>
      <c r="C416" s="418"/>
      <c r="D416" s="419"/>
      <c r="E416" s="241"/>
      <c r="F416" s="251"/>
      <c r="G416" s="249"/>
      <c r="H416" s="232"/>
      <c r="I416" s="252"/>
      <c r="J416" s="232"/>
      <c r="K416" s="295"/>
      <c r="L416" s="235"/>
    </row>
    <row r="417" spans="2:12">
      <c r="B417" s="225"/>
      <c r="C417" s="418"/>
      <c r="D417" s="419"/>
      <c r="E417" s="241"/>
      <c r="F417" s="251"/>
      <c r="G417" s="249"/>
      <c r="H417" s="232"/>
      <c r="I417" s="252"/>
      <c r="J417" s="232"/>
      <c r="K417" s="295"/>
      <c r="L417" s="235"/>
    </row>
    <row r="418" spans="2:12">
      <c r="B418" s="225"/>
      <c r="C418" s="418"/>
      <c r="D418" s="419"/>
      <c r="E418" s="241"/>
      <c r="F418" s="251"/>
      <c r="G418" s="249"/>
      <c r="H418" s="232"/>
      <c r="I418" s="252"/>
      <c r="J418" s="232"/>
      <c r="K418" s="295"/>
      <c r="L418" s="235"/>
    </row>
    <row r="419" spans="2:12">
      <c r="B419" s="225"/>
      <c r="C419" s="418"/>
      <c r="D419" s="419"/>
      <c r="E419" s="241"/>
      <c r="F419" s="251"/>
      <c r="G419" s="249"/>
      <c r="H419" s="232"/>
      <c r="I419" s="252"/>
      <c r="J419" s="232"/>
      <c r="K419" s="295"/>
      <c r="L419" s="235"/>
    </row>
    <row r="420" spans="2:12">
      <c r="B420" s="225"/>
      <c r="C420" s="418"/>
      <c r="D420" s="419"/>
      <c r="E420" s="241"/>
      <c r="F420" s="251"/>
      <c r="G420" s="249"/>
      <c r="H420" s="232"/>
      <c r="I420" s="252"/>
      <c r="J420" s="232"/>
      <c r="K420" s="295"/>
      <c r="L420" s="235"/>
    </row>
    <row r="421" spans="2:12">
      <c r="B421" s="225"/>
      <c r="C421" s="418"/>
      <c r="D421" s="419"/>
      <c r="E421" s="241"/>
      <c r="F421" s="251"/>
      <c r="G421" s="249"/>
      <c r="H421" s="232"/>
      <c r="I421" s="252"/>
      <c r="J421" s="232"/>
      <c r="K421" s="295"/>
      <c r="L421" s="235"/>
    </row>
    <row r="422" spans="2:12">
      <c r="B422" s="225"/>
      <c r="C422" s="418"/>
      <c r="D422" s="419"/>
      <c r="E422" s="241"/>
      <c r="F422" s="251"/>
      <c r="G422" s="249"/>
      <c r="H422" s="232"/>
      <c r="I422" s="252"/>
      <c r="J422" s="232"/>
      <c r="K422" s="295"/>
      <c r="L422" s="235"/>
    </row>
    <row r="423" spans="2:12">
      <c r="B423" s="225"/>
      <c r="C423" s="418"/>
      <c r="D423" s="419"/>
      <c r="E423" s="241"/>
      <c r="F423" s="251"/>
      <c r="G423" s="249"/>
      <c r="H423" s="232"/>
      <c r="I423" s="252"/>
      <c r="J423" s="232"/>
      <c r="K423" s="295"/>
      <c r="L423" s="235"/>
    </row>
    <row r="424" spans="2:12">
      <c r="B424" s="225"/>
      <c r="C424" s="418"/>
      <c r="D424" s="419"/>
      <c r="E424" s="241"/>
      <c r="F424" s="251"/>
      <c r="G424" s="249"/>
      <c r="H424" s="232"/>
      <c r="I424" s="252"/>
      <c r="J424" s="232"/>
      <c r="K424" s="295"/>
      <c r="L424" s="235"/>
    </row>
    <row r="425" spans="2:12">
      <c r="B425" s="225"/>
      <c r="C425" s="418"/>
      <c r="D425" s="419"/>
      <c r="E425" s="241"/>
      <c r="F425" s="251"/>
      <c r="G425" s="249"/>
      <c r="H425" s="232"/>
      <c r="I425" s="252"/>
      <c r="J425" s="232"/>
      <c r="K425" s="295"/>
      <c r="L425" s="235"/>
    </row>
    <row r="426" spans="2:12">
      <c r="B426" s="225"/>
      <c r="C426" s="418"/>
      <c r="D426" s="419"/>
      <c r="E426" s="241"/>
      <c r="F426" s="251"/>
      <c r="G426" s="249"/>
      <c r="H426" s="232"/>
      <c r="I426" s="252"/>
      <c r="J426" s="232"/>
      <c r="K426" s="295"/>
      <c r="L426" s="235"/>
    </row>
    <row r="427" spans="2:12">
      <c r="B427" s="225"/>
      <c r="C427" s="418"/>
      <c r="D427" s="419"/>
      <c r="E427" s="241"/>
      <c r="F427" s="251"/>
      <c r="G427" s="249"/>
      <c r="H427" s="232"/>
      <c r="I427" s="252"/>
      <c r="J427" s="232"/>
      <c r="K427" s="295"/>
      <c r="L427" s="235"/>
    </row>
    <row r="428" spans="2:12">
      <c r="B428" s="225"/>
      <c r="C428" s="418"/>
      <c r="D428" s="419"/>
      <c r="E428" s="241"/>
      <c r="F428" s="251"/>
      <c r="G428" s="249"/>
      <c r="H428" s="232"/>
      <c r="I428" s="252"/>
      <c r="J428" s="232"/>
      <c r="K428" s="295"/>
      <c r="L428" s="235"/>
    </row>
    <row r="429" spans="2:12">
      <c r="B429" s="225"/>
      <c r="C429" s="418"/>
      <c r="D429" s="419"/>
      <c r="E429" s="241"/>
      <c r="F429" s="251"/>
      <c r="G429" s="249"/>
      <c r="H429" s="232"/>
      <c r="I429" s="252"/>
      <c r="J429" s="232"/>
      <c r="K429" s="295"/>
      <c r="L429" s="235"/>
    </row>
    <row r="430" spans="2:12">
      <c r="B430" s="225"/>
      <c r="C430" s="418"/>
      <c r="D430" s="419"/>
      <c r="E430" s="241"/>
      <c r="F430" s="251"/>
      <c r="G430" s="249"/>
      <c r="H430" s="232"/>
      <c r="I430" s="252"/>
      <c r="J430" s="232"/>
      <c r="K430" s="295"/>
      <c r="L430" s="235"/>
    </row>
    <row r="431" spans="2:12">
      <c r="B431" s="225"/>
      <c r="C431" s="418"/>
      <c r="D431" s="419"/>
      <c r="E431" s="241"/>
      <c r="F431" s="251"/>
      <c r="G431" s="249"/>
      <c r="H431" s="232"/>
      <c r="I431" s="252"/>
      <c r="J431" s="232"/>
      <c r="K431" s="295"/>
      <c r="L431" s="235"/>
    </row>
    <row r="432" spans="2:12">
      <c r="B432" s="225"/>
      <c r="C432" s="418"/>
      <c r="D432" s="419"/>
      <c r="E432" s="241"/>
      <c r="F432" s="251"/>
      <c r="G432" s="249"/>
      <c r="H432" s="232"/>
      <c r="I432" s="252"/>
      <c r="J432" s="232"/>
      <c r="K432" s="295"/>
      <c r="L432" s="235"/>
    </row>
    <row r="433" spans="2:12">
      <c r="B433" s="225"/>
      <c r="C433" s="418"/>
      <c r="D433" s="419"/>
      <c r="E433" s="241"/>
      <c r="F433" s="251"/>
      <c r="G433" s="249"/>
      <c r="H433" s="232"/>
      <c r="I433" s="252"/>
      <c r="J433" s="232"/>
      <c r="K433" s="295"/>
      <c r="L433" s="235"/>
    </row>
    <row r="434" spans="2:12">
      <c r="B434" s="225"/>
      <c r="C434" s="418"/>
      <c r="D434" s="419"/>
      <c r="E434" s="241"/>
      <c r="F434" s="251"/>
      <c r="G434" s="249"/>
      <c r="H434" s="232"/>
      <c r="I434" s="252"/>
      <c r="J434" s="232"/>
      <c r="K434" s="295"/>
      <c r="L434" s="235"/>
    </row>
    <row r="435" spans="2:12">
      <c r="B435" s="225"/>
      <c r="C435" s="418"/>
      <c r="D435" s="419"/>
      <c r="E435" s="241"/>
      <c r="F435" s="251"/>
      <c r="G435" s="249"/>
      <c r="H435" s="232"/>
      <c r="I435" s="252"/>
      <c r="J435" s="232"/>
      <c r="K435" s="295"/>
      <c r="L435" s="235"/>
    </row>
    <row r="436" spans="2:12">
      <c r="B436" s="225"/>
      <c r="C436" s="418"/>
      <c r="D436" s="419"/>
      <c r="E436" s="241"/>
      <c r="F436" s="251"/>
      <c r="G436" s="249"/>
      <c r="H436" s="232"/>
      <c r="I436" s="252"/>
      <c r="J436" s="232"/>
      <c r="K436" s="295"/>
      <c r="L436" s="235"/>
    </row>
    <row r="437" spans="2:12">
      <c r="B437" s="225"/>
      <c r="C437" s="418"/>
      <c r="D437" s="419"/>
      <c r="E437" s="241"/>
      <c r="F437" s="251"/>
      <c r="G437" s="249"/>
      <c r="H437" s="232"/>
      <c r="I437" s="252"/>
      <c r="J437" s="232"/>
      <c r="K437" s="295"/>
      <c r="L437" s="235"/>
    </row>
    <row r="438" spans="2:12">
      <c r="B438" s="225"/>
      <c r="C438" s="418"/>
      <c r="D438" s="419"/>
      <c r="E438" s="241"/>
      <c r="F438" s="251"/>
      <c r="G438" s="249"/>
      <c r="H438" s="232"/>
      <c r="I438" s="252"/>
      <c r="J438" s="232"/>
      <c r="K438" s="295"/>
      <c r="L438" s="235"/>
    </row>
    <row r="439" spans="2:12">
      <c r="B439" s="225"/>
      <c r="C439" s="418"/>
      <c r="D439" s="419"/>
      <c r="E439" s="241"/>
      <c r="F439" s="251"/>
      <c r="G439" s="249"/>
      <c r="H439" s="232"/>
      <c r="I439" s="252"/>
      <c r="J439" s="232"/>
      <c r="K439" s="295"/>
      <c r="L439" s="235"/>
    </row>
    <row r="440" spans="2:12">
      <c r="B440" s="225"/>
      <c r="C440" s="418"/>
      <c r="D440" s="419"/>
      <c r="E440" s="241"/>
      <c r="F440" s="251"/>
      <c r="G440" s="249"/>
      <c r="H440" s="232"/>
      <c r="I440" s="252"/>
      <c r="J440" s="232"/>
      <c r="K440" s="295"/>
      <c r="L440" s="235"/>
    </row>
    <row r="441" spans="2:12">
      <c r="B441" s="225"/>
      <c r="C441" s="418"/>
      <c r="D441" s="419"/>
      <c r="E441" s="241"/>
      <c r="F441" s="251"/>
      <c r="G441" s="249"/>
      <c r="H441" s="232"/>
      <c r="I441" s="252"/>
      <c r="J441" s="232"/>
      <c r="K441" s="295"/>
      <c r="L441" s="235"/>
    </row>
    <row r="442" spans="2:12">
      <c r="B442" s="225"/>
      <c r="C442" s="418"/>
      <c r="D442" s="419"/>
      <c r="E442" s="241"/>
      <c r="F442" s="251"/>
      <c r="G442" s="249"/>
      <c r="H442" s="232"/>
      <c r="I442" s="252"/>
      <c r="J442" s="232"/>
      <c r="K442" s="295"/>
      <c r="L442" s="235"/>
    </row>
    <row r="443" spans="2:12">
      <c r="B443" s="225"/>
      <c r="C443" s="418"/>
      <c r="D443" s="419"/>
      <c r="E443" s="241"/>
      <c r="F443" s="251"/>
      <c r="G443" s="249"/>
      <c r="H443" s="232"/>
      <c r="I443" s="252"/>
      <c r="J443" s="232"/>
      <c r="K443" s="295"/>
      <c r="L443" s="235"/>
    </row>
    <row r="444" spans="2:12">
      <c r="B444" s="225"/>
      <c r="C444" s="418"/>
      <c r="D444" s="419"/>
      <c r="E444" s="241"/>
      <c r="F444" s="251"/>
      <c r="G444" s="249"/>
      <c r="H444" s="232"/>
      <c r="I444" s="252"/>
      <c r="J444" s="232"/>
      <c r="K444" s="295"/>
      <c r="L444" s="235"/>
    </row>
    <row r="445" spans="2:12">
      <c r="B445" s="225"/>
      <c r="C445" s="418"/>
      <c r="D445" s="419"/>
      <c r="E445" s="241"/>
      <c r="F445" s="251"/>
      <c r="G445" s="249"/>
      <c r="H445" s="232"/>
      <c r="I445" s="252"/>
      <c r="J445" s="232"/>
      <c r="K445" s="295"/>
      <c r="L445" s="235"/>
    </row>
    <row r="446" spans="2:12">
      <c r="B446" s="225"/>
      <c r="C446" s="418"/>
      <c r="D446" s="419"/>
      <c r="E446" s="241"/>
      <c r="F446" s="251"/>
      <c r="G446" s="249"/>
      <c r="H446" s="232"/>
      <c r="I446" s="252"/>
      <c r="J446" s="232"/>
      <c r="K446" s="295"/>
      <c r="L446" s="235"/>
    </row>
    <row r="447" spans="2:12">
      <c r="B447" s="225"/>
      <c r="C447" s="418"/>
      <c r="D447" s="419"/>
      <c r="E447" s="241"/>
      <c r="F447" s="251"/>
      <c r="G447" s="249"/>
      <c r="H447" s="232"/>
      <c r="I447" s="252"/>
      <c r="J447" s="232"/>
      <c r="K447" s="295"/>
      <c r="L447" s="235"/>
    </row>
    <row r="448" spans="2:12">
      <c r="B448" s="225"/>
      <c r="C448" s="418"/>
      <c r="D448" s="419"/>
      <c r="E448" s="241"/>
      <c r="F448" s="251"/>
      <c r="G448" s="249"/>
      <c r="H448" s="232"/>
      <c r="I448" s="252"/>
      <c r="J448" s="232"/>
      <c r="K448" s="295"/>
      <c r="L448" s="235"/>
    </row>
    <row r="449" spans="2:12">
      <c r="B449" s="225"/>
      <c r="C449" s="418"/>
      <c r="D449" s="419"/>
      <c r="E449" s="241"/>
      <c r="F449" s="251"/>
      <c r="G449" s="249"/>
      <c r="H449" s="232"/>
      <c r="I449" s="252"/>
      <c r="J449" s="232"/>
      <c r="K449" s="295"/>
      <c r="L449" s="235"/>
    </row>
    <row r="450" spans="2:12">
      <c r="B450" s="225"/>
      <c r="C450" s="418"/>
      <c r="D450" s="419"/>
      <c r="E450" s="241"/>
      <c r="F450" s="251"/>
      <c r="G450" s="249"/>
      <c r="H450" s="232"/>
      <c r="I450" s="252"/>
      <c r="J450" s="232"/>
      <c r="K450" s="295"/>
      <c r="L450" s="235"/>
    </row>
    <row r="451" spans="2:12">
      <c r="B451" s="225"/>
      <c r="C451" s="418"/>
      <c r="D451" s="419"/>
      <c r="E451" s="241"/>
      <c r="F451" s="251"/>
      <c r="G451" s="249"/>
      <c r="H451" s="232"/>
      <c r="I451" s="252"/>
      <c r="J451" s="232"/>
      <c r="K451" s="295"/>
      <c r="L451" s="235"/>
    </row>
    <row r="452" spans="2:12">
      <c r="B452" s="225"/>
      <c r="C452" s="418"/>
      <c r="D452" s="419"/>
      <c r="E452" s="241"/>
      <c r="F452" s="251"/>
      <c r="G452" s="249"/>
      <c r="H452" s="232"/>
      <c r="I452" s="252"/>
      <c r="J452" s="232"/>
      <c r="K452" s="295"/>
      <c r="L452" s="235"/>
    </row>
    <row r="453" spans="2:12">
      <c r="B453" s="225"/>
      <c r="C453" s="418"/>
      <c r="D453" s="419"/>
      <c r="E453" s="241"/>
      <c r="F453" s="251"/>
      <c r="G453" s="249"/>
      <c r="H453" s="232"/>
      <c r="I453" s="252"/>
      <c r="J453" s="232"/>
      <c r="K453" s="295"/>
      <c r="L453" s="235"/>
    </row>
    <row r="454" spans="2:12">
      <c r="B454" s="225"/>
      <c r="C454" s="418"/>
      <c r="D454" s="419"/>
      <c r="E454" s="241"/>
      <c r="F454" s="251"/>
      <c r="G454" s="249"/>
      <c r="H454" s="232"/>
      <c r="I454" s="252"/>
      <c r="J454" s="232"/>
      <c r="K454" s="295"/>
      <c r="L454" s="235"/>
    </row>
    <row r="455" spans="2:12">
      <c r="B455" s="225"/>
      <c r="C455" s="418"/>
      <c r="D455" s="419"/>
      <c r="E455" s="241"/>
      <c r="F455" s="251"/>
      <c r="G455" s="249"/>
      <c r="H455" s="232"/>
      <c r="I455" s="252"/>
      <c r="J455" s="232"/>
      <c r="K455" s="295"/>
      <c r="L455" s="235"/>
    </row>
    <row r="456" spans="2:12">
      <c r="B456" s="225"/>
      <c r="C456" s="418"/>
      <c r="D456" s="419"/>
      <c r="E456" s="241"/>
      <c r="F456" s="251"/>
      <c r="G456" s="249"/>
      <c r="H456" s="232"/>
      <c r="I456" s="252"/>
      <c r="J456" s="232"/>
      <c r="K456" s="295"/>
      <c r="L456" s="235"/>
    </row>
    <row r="457" spans="2:12">
      <c r="B457" s="225"/>
      <c r="C457" s="418"/>
      <c r="D457" s="419"/>
      <c r="E457" s="241"/>
      <c r="F457" s="251"/>
      <c r="G457" s="249"/>
      <c r="H457" s="232"/>
      <c r="I457" s="252"/>
      <c r="J457" s="232"/>
      <c r="K457" s="295"/>
      <c r="L457" s="235"/>
    </row>
    <row r="458" spans="2:12">
      <c r="B458" s="225"/>
      <c r="C458" s="418"/>
      <c r="D458" s="419"/>
      <c r="E458" s="241"/>
      <c r="F458" s="251"/>
      <c r="G458" s="249"/>
      <c r="H458" s="232"/>
      <c r="I458" s="252"/>
      <c r="J458" s="232"/>
      <c r="K458" s="295"/>
      <c r="L458" s="235"/>
    </row>
    <row r="459" spans="2:12">
      <c r="B459" s="225"/>
      <c r="C459" s="418"/>
      <c r="D459" s="419"/>
      <c r="E459" s="241"/>
      <c r="F459" s="251"/>
      <c r="G459" s="249"/>
      <c r="H459" s="232"/>
      <c r="I459" s="252"/>
      <c r="J459" s="232"/>
      <c r="K459" s="295"/>
      <c r="L459" s="235"/>
    </row>
    <row r="460" spans="2:12">
      <c r="B460" s="225"/>
      <c r="C460" s="418"/>
      <c r="D460" s="419"/>
      <c r="E460" s="241"/>
      <c r="F460" s="251"/>
      <c r="G460" s="249"/>
      <c r="H460" s="232"/>
      <c r="I460" s="252"/>
      <c r="J460" s="232"/>
      <c r="K460" s="295"/>
      <c r="L460" s="235"/>
    </row>
    <row r="461" spans="2:12">
      <c r="B461" s="225"/>
      <c r="C461" s="418"/>
      <c r="D461" s="419"/>
      <c r="E461" s="241"/>
      <c r="F461" s="251"/>
      <c r="G461" s="249"/>
      <c r="H461" s="232"/>
      <c r="I461" s="252"/>
      <c r="J461" s="232"/>
      <c r="K461" s="295"/>
      <c r="L461" s="235"/>
    </row>
    <row r="462" spans="2:12">
      <c r="B462" s="225"/>
      <c r="C462" s="418"/>
      <c r="D462" s="419"/>
      <c r="E462" s="241"/>
      <c r="F462" s="251"/>
      <c r="G462" s="249"/>
      <c r="H462" s="232"/>
      <c r="I462" s="252"/>
      <c r="J462" s="232"/>
      <c r="K462" s="295"/>
      <c r="L462" s="235"/>
    </row>
    <row r="463" spans="2:12">
      <c r="B463" s="225"/>
      <c r="C463" s="418"/>
      <c r="D463" s="419"/>
      <c r="E463" s="241"/>
      <c r="F463" s="251"/>
      <c r="G463" s="249"/>
      <c r="H463" s="232"/>
      <c r="I463" s="252"/>
      <c r="J463" s="232"/>
      <c r="K463" s="295"/>
      <c r="L463" s="235"/>
    </row>
    <row r="464" spans="2:12">
      <c r="B464" s="225"/>
      <c r="C464" s="418"/>
      <c r="D464" s="419"/>
      <c r="E464" s="241"/>
      <c r="F464" s="251"/>
      <c r="G464" s="249"/>
      <c r="H464" s="232"/>
      <c r="I464" s="252"/>
      <c r="J464" s="232"/>
      <c r="K464" s="295"/>
      <c r="L464" s="235"/>
    </row>
    <row r="465" spans="2:12">
      <c r="B465" s="225"/>
      <c r="C465" s="418"/>
      <c r="D465" s="419"/>
      <c r="E465" s="241"/>
      <c r="F465" s="251"/>
      <c r="G465" s="249"/>
      <c r="H465" s="232"/>
      <c r="I465" s="252"/>
      <c r="J465" s="232"/>
      <c r="K465" s="295"/>
      <c r="L465" s="235"/>
    </row>
    <row r="466" spans="2:12">
      <c r="B466" s="225"/>
      <c r="C466" s="418"/>
      <c r="D466" s="419"/>
      <c r="E466" s="241"/>
      <c r="F466" s="251"/>
      <c r="G466" s="249"/>
      <c r="H466" s="232"/>
      <c r="I466" s="252"/>
      <c r="J466" s="232"/>
      <c r="K466" s="295"/>
      <c r="L466" s="235"/>
    </row>
    <row r="467" spans="2:12">
      <c r="B467" s="225"/>
      <c r="C467" s="418"/>
      <c r="D467" s="419"/>
      <c r="E467" s="241"/>
      <c r="F467" s="251"/>
      <c r="G467" s="249"/>
      <c r="H467" s="232"/>
      <c r="I467" s="252"/>
      <c r="J467" s="232"/>
      <c r="K467" s="295"/>
      <c r="L467" s="235"/>
    </row>
    <row r="468" spans="2:12">
      <c r="B468" s="225"/>
      <c r="C468" s="418"/>
      <c r="D468" s="419"/>
      <c r="E468" s="241"/>
      <c r="F468" s="251"/>
      <c r="G468" s="249"/>
      <c r="H468" s="232"/>
      <c r="I468" s="252"/>
      <c r="J468" s="232"/>
      <c r="K468" s="295"/>
      <c r="L468" s="235"/>
    </row>
    <row r="469" spans="2:12">
      <c r="B469" s="225"/>
      <c r="C469" s="418"/>
      <c r="D469" s="419"/>
      <c r="E469" s="241"/>
      <c r="F469" s="251"/>
      <c r="G469" s="249"/>
      <c r="H469" s="232"/>
      <c r="I469" s="252"/>
      <c r="J469" s="232"/>
      <c r="K469" s="295"/>
      <c r="L469" s="235"/>
    </row>
    <row r="470" spans="2:12">
      <c r="B470" s="225"/>
      <c r="C470" s="418"/>
      <c r="D470" s="419"/>
      <c r="E470" s="241"/>
      <c r="F470" s="251"/>
      <c r="G470" s="249"/>
      <c r="H470" s="232"/>
      <c r="I470" s="252"/>
      <c r="J470" s="232"/>
      <c r="K470" s="295"/>
      <c r="L470" s="235"/>
    </row>
    <row r="471" spans="2:12">
      <c r="B471" s="225"/>
      <c r="C471" s="418"/>
      <c r="D471" s="419"/>
      <c r="E471" s="241"/>
      <c r="F471" s="251"/>
      <c r="G471" s="249"/>
      <c r="H471" s="232"/>
      <c r="I471" s="252"/>
      <c r="J471" s="232"/>
      <c r="K471" s="295"/>
      <c r="L471" s="235"/>
    </row>
    <row r="472" spans="2:12">
      <c r="B472" s="225"/>
      <c r="C472" s="418"/>
      <c r="D472" s="419"/>
      <c r="E472" s="241"/>
      <c r="F472" s="251"/>
      <c r="G472" s="249"/>
      <c r="H472" s="232"/>
      <c r="I472" s="252"/>
      <c r="J472" s="232"/>
      <c r="K472" s="295"/>
      <c r="L472" s="235"/>
    </row>
    <row r="473" spans="2:12">
      <c r="B473" s="225"/>
      <c r="C473" s="418"/>
      <c r="D473" s="419"/>
      <c r="E473" s="241"/>
      <c r="F473" s="251"/>
      <c r="G473" s="249"/>
      <c r="H473" s="232"/>
      <c r="I473" s="252"/>
      <c r="J473" s="232"/>
      <c r="K473" s="295"/>
      <c r="L473" s="235"/>
    </row>
    <row r="474" spans="2:12">
      <c r="B474" s="225"/>
      <c r="C474" s="418"/>
      <c r="D474" s="419"/>
      <c r="E474" s="241"/>
      <c r="F474" s="251"/>
      <c r="G474" s="249"/>
      <c r="H474" s="232"/>
      <c r="I474" s="252"/>
      <c r="J474" s="232"/>
      <c r="K474" s="295"/>
      <c r="L474" s="235"/>
    </row>
    <row r="475" spans="2:12">
      <c r="B475" s="225"/>
      <c r="C475" s="418"/>
      <c r="D475" s="419"/>
      <c r="E475" s="241"/>
      <c r="F475" s="251"/>
      <c r="G475" s="249"/>
      <c r="H475" s="232"/>
      <c r="I475" s="252"/>
      <c r="J475" s="232"/>
      <c r="K475" s="295"/>
      <c r="L475" s="235"/>
    </row>
    <row r="476" spans="2:12">
      <c r="B476" s="225"/>
      <c r="C476" s="418"/>
      <c r="D476" s="419"/>
      <c r="E476" s="241"/>
      <c r="F476" s="251"/>
      <c r="G476" s="249"/>
      <c r="H476" s="232"/>
      <c r="I476" s="252"/>
      <c r="J476" s="232"/>
      <c r="K476" s="295"/>
      <c r="L476" s="235"/>
    </row>
    <row r="477" spans="2:12">
      <c r="B477" s="225"/>
      <c r="C477" s="418"/>
      <c r="D477" s="419"/>
      <c r="E477" s="241"/>
      <c r="F477" s="251"/>
      <c r="G477" s="249"/>
      <c r="H477" s="232"/>
      <c r="I477" s="252"/>
      <c r="J477" s="232"/>
      <c r="K477" s="295"/>
      <c r="L477" s="235"/>
    </row>
    <row r="478" spans="2:12">
      <c r="B478" s="225"/>
      <c r="C478" s="418"/>
      <c r="D478" s="419"/>
      <c r="E478" s="241"/>
      <c r="F478" s="251"/>
      <c r="G478" s="249"/>
      <c r="H478" s="232"/>
      <c r="I478" s="252"/>
      <c r="J478" s="232"/>
      <c r="K478" s="295"/>
      <c r="L478" s="235"/>
    </row>
    <row r="479" spans="2:12">
      <c r="B479" s="225"/>
      <c r="C479" s="418"/>
      <c r="D479" s="419"/>
      <c r="E479" s="241"/>
      <c r="F479" s="251"/>
      <c r="G479" s="249"/>
      <c r="H479" s="232"/>
      <c r="I479" s="252"/>
      <c r="J479" s="232"/>
      <c r="K479" s="295"/>
      <c r="L479" s="235"/>
    </row>
    <row r="480" spans="2:12">
      <c r="B480" s="225"/>
      <c r="C480" s="418"/>
      <c r="D480" s="419"/>
      <c r="E480" s="241"/>
      <c r="F480" s="251"/>
      <c r="G480" s="249"/>
      <c r="H480" s="232"/>
      <c r="I480" s="252"/>
      <c r="J480" s="232"/>
      <c r="K480" s="295"/>
      <c r="L480" s="235"/>
    </row>
    <row r="481" spans="2:12">
      <c r="B481" s="225"/>
      <c r="C481" s="418"/>
      <c r="D481" s="419"/>
      <c r="E481" s="241"/>
      <c r="F481" s="251"/>
      <c r="G481" s="249"/>
      <c r="H481" s="232"/>
      <c r="I481" s="252"/>
      <c r="J481" s="232"/>
      <c r="K481" s="295"/>
      <c r="L481" s="235"/>
    </row>
    <row r="482" spans="2:12">
      <c r="B482" s="225"/>
      <c r="C482" s="418"/>
      <c r="D482" s="419"/>
      <c r="E482" s="241"/>
      <c r="F482" s="251"/>
      <c r="G482" s="249"/>
      <c r="H482" s="232"/>
      <c r="I482" s="252"/>
      <c r="J482" s="232"/>
      <c r="K482" s="295"/>
      <c r="L482" s="235"/>
    </row>
    <row r="483" spans="2:12">
      <c r="B483" s="225"/>
      <c r="C483" s="418"/>
      <c r="D483" s="419"/>
      <c r="E483" s="241"/>
      <c r="F483" s="251"/>
      <c r="G483" s="249"/>
      <c r="H483" s="232"/>
      <c r="I483" s="252"/>
      <c r="J483" s="232"/>
      <c r="K483" s="295"/>
      <c r="L483" s="235"/>
    </row>
    <row r="484" spans="2:12">
      <c r="B484" s="225"/>
      <c r="C484" s="418"/>
      <c r="D484" s="419"/>
      <c r="E484" s="241"/>
      <c r="F484" s="251"/>
      <c r="G484" s="249"/>
      <c r="H484" s="232"/>
      <c r="I484" s="252"/>
      <c r="J484" s="232"/>
      <c r="K484" s="295"/>
      <c r="L484" s="235"/>
    </row>
    <row r="485" spans="2:12">
      <c r="B485" s="225"/>
      <c r="C485" s="418"/>
      <c r="D485" s="419"/>
      <c r="E485" s="241"/>
      <c r="F485" s="251"/>
      <c r="G485" s="249"/>
      <c r="H485" s="232"/>
      <c r="I485" s="252"/>
      <c r="J485" s="232"/>
      <c r="K485" s="295"/>
      <c r="L485" s="235"/>
    </row>
    <row r="486" spans="2:12">
      <c r="B486" s="225"/>
      <c r="C486" s="418"/>
      <c r="D486" s="419"/>
      <c r="E486" s="241"/>
      <c r="F486" s="251"/>
      <c r="G486" s="249"/>
      <c r="H486" s="232"/>
      <c r="I486" s="252"/>
      <c r="J486" s="232"/>
      <c r="K486" s="295"/>
      <c r="L486" s="235"/>
    </row>
    <row r="487" spans="2:12">
      <c r="B487" s="225"/>
      <c r="C487" s="418"/>
      <c r="D487" s="419"/>
      <c r="E487" s="241"/>
      <c r="F487" s="251"/>
      <c r="G487" s="249"/>
      <c r="H487" s="232"/>
      <c r="I487" s="252"/>
      <c r="J487" s="232"/>
      <c r="K487" s="295"/>
      <c r="L487" s="235"/>
    </row>
    <row r="488" spans="2:12">
      <c r="B488" s="225"/>
      <c r="C488" s="418"/>
      <c r="D488" s="419"/>
      <c r="E488" s="241"/>
      <c r="F488" s="251"/>
      <c r="G488" s="249"/>
      <c r="H488" s="232"/>
      <c r="I488" s="252"/>
      <c r="J488" s="232"/>
      <c r="K488" s="295"/>
      <c r="L488" s="235"/>
    </row>
    <row r="489" spans="2:12">
      <c r="B489" s="225"/>
      <c r="C489" s="418"/>
      <c r="D489" s="419"/>
      <c r="E489" s="241"/>
      <c r="F489" s="251"/>
      <c r="G489" s="249"/>
      <c r="H489" s="232"/>
      <c r="I489" s="252"/>
      <c r="J489" s="232"/>
      <c r="K489" s="295"/>
      <c r="L489" s="235"/>
    </row>
    <row r="490" spans="2:12">
      <c r="B490" s="225"/>
      <c r="C490" s="418"/>
      <c r="D490" s="419"/>
      <c r="E490" s="241"/>
      <c r="F490" s="251"/>
      <c r="G490" s="249"/>
      <c r="H490" s="232"/>
      <c r="I490" s="252"/>
      <c r="J490" s="232"/>
      <c r="K490" s="295"/>
      <c r="L490" s="235"/>
    </row>
    <row r="491" spans="2:12">
      <c r="B491" s="225"/>
      <c r="C491" s="418"/>
      <c r="D491" s="419"/>
      <c r="E491" s="241"/>
      <c r="F491" s="251"/>
      <c r="G491" s="249"/>
      <c r="H491" s="232"/>
      <c r="I491" s="252"/>
      <c r="J491" s="232"/>
      <c r="K491" s="295"/>
      <c r="L491" s="235"/>
    </row>
    <row r="492" spans="2:12">
      <c r="B492" s="225"/>
      <c r="C492" s="418"/>
      <c r="D492" s="419"/>
      <c r="E492" s="241"/>
      <c r="F492" s="251"/>
      <c r="G492" s="249"/>
      <c r="H492" s="232"/>
      <c r="I492" s="252"/>
      <c r="J492" s="232"/>
      <c r="K492" s="295"/>
      <c r="L492" s="235"/>
    </row>
    <row r="493" spans="2:12">
      <c r="B493" s="225"/>
      <c r="C493" s="418"/>
      <c r="D493" s="419"/>
      <c r="E493" s="241"/>
      <c r="F493" s="251"/>
      <c r="G493" s="249"/>
      <c r="H493" s="232"/>
      <c r="I493" s="252"/>
      <c r="J493" s="232"/>
      <c r="K493" s="295"/>
      <c r="L493" s="235"/>
    </row>
    <row r="494" spans="2:12">
      <c r="B494" s="225"/>
      <c r="C494" s="418"/>
      <c r="D494" s="419"/>
      <c r="E494" s="241"/>
      <c r="F494" s="251"/>
      <c r="G494" s="249"/>
      <c r="H494" s="232"/>
      <c r="I494" s="252"/>
      <c r="J494" s="232"/>
      <c r="K494" s="295"/>
      <c r="L494" s="235"/>
    </row>
    <row r="495" spans="2:12">
      <c r="B495" s="225"/>
      <c r="C495" s="418"/>
      <c r="D495" s="419"/>
      <c r="E495" s="241"/>
      <c r="F495" s="251"/>
      <c r="G495" s="249"/>
      <c r="H495" s="232"/>
      <c r="I495" s="252"/>
      <c r="J495" s="232"/>
      <c r="K495" s="295"/>
      <c r="L495" s="235"/>
    </row>
    <row r="496" spans="2:12">
      <c r="B496" s="225"/>
      <c r="C496" s="418"/>
      <c r="D496" s="419"/>
      <c r="E496" s="241"/>
      <c r="F496" s="251"/>
      <c r="G496" s="249"/>
      <c r="H496" s="232"/>
      <c r="I496" s="252"/>
      <c r="J496" s="232"/>
      <c r="K496" s="295"/>
      <c r="L496" s="235"/>
    </row>
    <row r="497" spans="2:12">
      <c r="B497" s="225"/>
      <c r="C497" s="418"/>
      <c r="D497" s="419"/>
      <c r="E497" s="241"/>
      <c r="F497" s="251"/>
      <c r="G497" s="249"/>
      <c r="H497" s="232"/>
      <c r="I497" s="252"/>
      <c r="J497" s="232"/>
      <c r="K497" s="295"/>
      <c r="L497" s="235"/>
    </row>
    <row r="498" spans="2:12">
      <c r="B498" s="225"/>
      <c r="C498" s="418"/>
      <c r="D498" s="419"/>
      <c r="E498" s="241"/>
      <c r="F498" s="251"/>
      <c r="G498" s="249"/>
      <c r="H498" s="232"/>
      <c r="I498" s="252"/>
      <c r="J498" s="232"/>
      <c r="K498" s="295"/>
      <c r="L498" s="235"/>
    </row>
    <row r="499" spans="2:12">
      <c r="B499" s="225"/>
      <c r="C499" s="418"/>
      <c r="D499" s="419"/>
      <c r="E499" s="241"/>
      <c r="F499" s="251"/>
      <c r="G499" s="249"/>
      <c r="H499" s="232"/>
      <c r="I499" s="252"/>
      <c r="J499" s="232"/>
      <c r="K499" s="295"/>
      <c r="L499" s="235"/>
    </row>
    <row r="500" spans="2:12">
      <c r="B500" s="225"/>
      <c r="C500" s="418"/>
      <c r="D500" s="419"/>
      <c r="E500" s="241"/>
      <c r="F500" s="251"/>
      <c r="G500" s="249"/>
      <c r="H500" s="232"/>
      <c r="I500" s="252"/>
      <c r="J500" s="232"/>
      <c r="K500" s="295"/>
      <c r="L500" s="235"/>
    </row>
    <row r="501" spans="2:12">
      <c r="B501" s="225"/>
      <c r="C501" s="418"/>
      <c r="D501" s="419"/>
      <c r="E501" s="241"/>
      <c r="F501" s="251"/>
      <c r="G501" s="249"/>
      <c r="H501" s="232"/>
      <c r="I501" s="252"/>
      <c r="J501" s="232"/>
      <c r="K501" s="295"/>
      <c r="L501" s="235"/>
    </row>
    <row r="502" spans="2:12">
      <c r="B502" s="225"/>
      <c r="C502" s="418"/>
      <c r="D502" s="419"/>
      <c r="E502" s="241"/>
      <c r="F502" s="251"/>
      <c r="G502" s="249"/>
      <c r="H502" s="232"/>
      <c r="I502" s="252"/>
      <c r="J502" s="232"/>
      <c r="K502" s="295"/>
      <c r="L502" s="235"/>
    </row>
    <row r="503" spans="2:12">
      <c r="B503" s="225"/>
      <c r="C503" s="418"/>
      <c r="D503" s="419"/>
      <c r="E503" s="241"/>
      <c r="F503" s="251"/>
      <c r="G503" s="249"/>
      <c r="H503" s="232"/>
      <c r="I503" s="252"/>
      <c r="J503" s="232"/>
      <c r="K503" s="295"/>
      <c r="L503" s="235"/>
    </row>
    <row r="504" spans="2:12">
      <c r="B504" s="225"/>
      <c r="C504" s="418"/>
      <c r="D504" s="419"/>
      <c r="E504" s="241"/>
      <c r="F504" s="251"/>
      <c r="G504" s="249"/>
      <c r="H504" s="232"/>
      <c r="I504" s="252"/>
      <c r="J504" s="232"/>
      <c r="K504" s="295"/>
      <c r="L504" s="235"/>
    </row>
    <row r="505" spans="2:12">
      <c r="B505" s="225"/>
      <c r="C505" s="418"/>
      <c r="D505" s="419"/>
      <c r="E505" s="241"/>
      <c r="F505" s="251"/>
      <c r="G505" s="249"/>
      <c r="H505" s="232"/>
      <c r="I505" s="252"/>
      <c r="J505" s="232"/>
      <c r="K505" s="295"/>
      <c r="L505" s="235"/>
    </row>
    <row r="506" spans="2:12">
      <c r="B506" s="225"/>
      <c r="C506" s="418"/>
      <c r="D506" s="419"/>
      <c r="E506" s="241"/>
      <c r="F506" s="251"/>
      <c r="G506" s="249"/>
      <c r="H506" s="232"/>
      <c r="I506" s="252"/>
      <c r="J506" s="232"/>
      <c r="K506" s="295"/>
      <c r="L506" s="235"/>
    </row>
    <row r="507" spans="2:12">
      <c r="B507" s="225"/>
      <c r="C507" s="418"/>
      <c r="D507" s="419"/>
      <c r="E507" s="241"/>
      <c r="F507" s="251"/>
      <c r="G507" s="249"/>
      <c r="H507" s="232"/>
      <c r="I507" s="252"/>
      <c r="J507" s="232"/>
      <c r="K507" s="295"/>
      <c r="L507" s="235"/>
    </row>
    <row r="508" spans="2:12">
      <c r="B508" s="225"/>
      <c r="C508" s="418"/>
      <c r="D508" s="419"/>
      <c r="E508" s="241"/>
      <c r="F508" s="251"/>
      <c r="G508" s="249"/>
      <c r="H508" s="232"/>
      <c r="I508" s="252"/>
      <c r="J508" s="232"/>
      <c r="K508" s="295"/>
      <c r="L508" s="235"/>
    </row>
    <row r="509" spans="2:12">
      <c r="B509" s="225"/>
      <c r="C509" s="418"/>
      <c r="D509" s="419"/>
      <c r="E509" s="241"/>
      <c r="F509" s="251"/>
      <c r="G509" s="249"/>
      <c r="H509" s="232"/>
      <c r="I509" s="252"/>
      <c r="J509" s="232"/>
      <c r="K509" s="295"/>
      <c r="L509" s="235"/>
    </row>
    <row r="510" spans="2:12">
      <c r="B510" s="225"/>
      <c r="C510" s="418"/>
      <c r="D510" s="419"/>
      <c r="E510" s="241"/>
      <c r="F510" s="251"/>
      <c r="G510" s="249"/>
      <c r="H510" s="232"/>
      <c r="I510" s="252"/>
      <c r="J510" s="232"/>
      <c r="K510" s="295"/>
      <c r="L510" s="235"/>
    </row>
    <row r="511" spans="2:12">
      <c r="B511" s="225"/>
      <c r="C511" s="418"/>
      <c r="D511" s="419"/>
      <c r="E511" s="241"/>
      <c r="F511" s="251"/>
      <c r="G511" s="249"/>
      <c r="H511" s="232"/>
      <c r="I511" s="252"/>
      <c r="J511" s="232"/>
      <c r="K511" s="295"/>
      <c r="L511" s="235"/>
    </row>
    <row r="512" spans="2:12">
      <c r="B512" s="225"/>
      <c r="C512" s="418"/>
      <c r="D512" s="419"/>
      <c r="E512" s="241"/>
      <c r="F512" s="251"/>
      <c r="G512" s="249"/>
      <c r="H512" s="232"/>
      <c r="I512" s="252"/>
      <c r="J512" s="232"/>
      <c r="K512" s="295"/>
      <c r="L512" s="235"/>
    </row>
    <row r="513" spans="2:12">
      <c r="B513" s="225"/>
      <c r="C513" s="418"/>
      <c r="D513" s="419"/>
      <c r="E513" s="241"/>
      <c r="F513" s="251"/>
      <c r="G513" s="249"/>
      <c r="H513" s="232"/>
      <c r="I513" s="252"/>
      <c r="J513" s="232"/>
      <c r="K513" s="295"/>
      <c r="L513" s="235"/>
    </row>
    <row r="514" spans="2:12">
      <c r="B514" s="225"/>
      <c r="C514" s="418"/>
      <c r="D514" s="419"/>
      <c r="E514" s="241"/>
      <c r="F514" s="251"/>
      <c r="G514" s="249"/>
      <c r="H514" s="232"/>
      <c r="I514" s="252"/>
      <c r="J514" s="232"/>
      <c r="K514" s="295"/>
      <c r="L514" s="235"/>
    </row>
    <row r="515" spans="2:12">
      <c r="B515" s="225"/>
      <c r="C515" s="418"/>
      <c r="D515" s="419"/>
      <c r="E515" s="241"/>
      <c r="F515" s="251"/>
      <c r="G515" s="249"/>
      <c r="H515" s="232"/>
      <c r="I515" s="252"/>
      <c r="J515" s="232"/>
      <c r="K515" s="295"/>
      <c r="L515" s="235"/>
    </row>
    <row r="516" spans="2:12">
      <c r="B516" s="225"/>
      <c r="C516" s="418"/>
      <c r="D516" s="419"/>
      <c r="E516" s="241"/>
      <c r="F516" s="251"/>
      <c r="G516" s="249"/>
      <c r="H516" s="232"/>
      <c r="I516" s="252"/>
      <c r="J516" s="232"/>
      <c r="K516" s="295"/>
      <c r="L516" s="235"/>
    </row>
    <row r="517" spans="2:12">
      <c r="B517" s="225"/>
      <c r="C517" s="418"/>
      <c r="D517" s="419"/>
      <c r="E517" s="241"/>
      <c r="F517" s="251"/>
      <c r="G517" s="249"/>
      <c r="H517" s="232"/>
      <c r="I517" s="252"/>
      <c r="J517" s="232"/>
      <c r="K517" s="295"/>
      <c r="L517" s="235"/>
    </row>
    <row r="518" spans="2:12">
      <c r="B518" s="225"/>
      <c r="C518" s="418"/>
      <c r="D518" s="419"/>
      <c r="E518" s="241"/>
      <c r="F518" s="251"/>
      <c r="G518" s="249"/>
      <c r="H518" s="232"/>
      <c r="I518" s="252"/>
      <c r="J518" s="232"/>
      <c r="K518" s="295"/>
      <c r="L518" s="235"/>
    </row>
    <row r="519" spans="2:12">
      <c r="B519" s="225"/>
      <c r="C519" s="418"/>
      <c r="D519" s="419"/>
      <c r="E519" s="241"/>
      <c r="F519" s="251"/>
      <c r="G519" s="249"/>
      <c r="H519" s="232"/>
      <c r="I519" s="252"/>
      <c r="J519" s="232"/>
      <c r="K519" s="295"/>
      <c r="L519" s="235"/>
    </row>
    <row r="520" spans="2:12">
      <c r="B520" s="225"/>
      <c r="C520" s="418"/>
      <c r="D520" s="419"/>
      <c r="E520" s="241"/>
      <c r="F520" s="251"/>
      <c r="G520" s="249"/>
      <c r="H520" s="232"/>
      <c r="I520" s="252"/>
      <c r="J520" s="232"/>
      <c r="K520" s="295"/>
      <c r="L520" s="235"/>
    </row>
    <row r="521" spans="2:12">
      <c r="B521" s="225"/>
      <c r="C521" s="418"/>
      <c r="D521" s="419"/>
      <c r="E521" s="241"/>
      <c r="F521" s="251"/>
      <c r="G521" s="249"/>
      <c r="H521" s="232"/>
      <c r="I521" s="252"/>
      <c r="J521" s="232"/>
      <c r="K521" s="295"/>
      <c r="L521" s="235"/>
    </row>
    <row r="522" spans="2:12">
      <c r="B522" s="225"/>
      <c r="C522" s="418"/>
      <c r="D522" s="419"/>
      <c r="E522" s="241"/>
      <c r="F522" s="251"/>
      <c r="G522" s="249"/>
      <c r="H522" s="232"/>
      <c r="I522" s="252"/>
      <c r="J522" s="232"/>
      <c r="K522" s="295"/>
      <c r="L522" s="235"/>
    </row>
    <row r="523" spans="2:12">
      <c r="B523" s="225"/>
      <c r="C523" s="418"/>
      <c r="D523" s="419"/>
      <c r="E523" s="241"/>
      <c r="F523" s="251"/>
      <c r="G523" s="249"/>
      <c r="H523" s="232"/>
      <c r="I523" s="252"/>
      <c r="J523" s="232"/>
      <c r="K523" s="295"/>
      <c r="L523" s="235"/>
    </row>
    <row r="524" spans="2:12">
      <c r="B524" s="225"/>
      <c r="C524" s="418"/>
      <c r="D524" s="419"/>
      <c r="E524" s="241"/>
      <c r="F524" s="251"/>
      <c r="G524" s="249"/>
      <c r="H524" s="232"/>
      <c r="I524" s="252"/>
      <c r="J524" s="232"/>
      <c r="K524" s="295"/>
      <c r="L524" s="235"/>
    </row>
    <row r="525" spans="2:12">
      <c r="B525" s="225"/>
      <c r="C525" s="418"/>
      <c r="D525" s="419"/>
      <c r="E525" s="241"/>
      <c r="F525" s="251"/>
      <c r="G525" s="249"/>
      <c r="H525" s="232"/>
      <c r="I525" s="252"/>
      <c r="J525" s="232"/>
      <c r="K525" s="295"/>
      <c r="L525" s="235"/>
    </row>
    <row r="526" spans="2:12">
      <c r="B526" s="225"/>
      <c r="C526" s="418"/>
      <c r="D526" s="419"/>
      <c r="E526" s="241"/>
      <c r="F526" s="251"/>
      <c r="G526" s="249"/>
      <c r="H526" s="232"/>
      <c r="I526" s="252"/>
      <c r="J526" s="232"/>
      <c r="K526" s="295"/>
      <c r="L526" s="235"/>
    </row>
    <row r="527" spans="2:12">
      <c r="B527" s="225"/>
      <c r="C527" s="418"/>
      <c r="D527" s="419"/>
      <c r="E527" s="241"/>
      <c r="F527" s="251"/>
      <c r="G527" s="249"/>
      <c r="H527" s="232"/>
      <c r="I527" s="252"/>
      <c r="J527" s="232"/>
      <c r="K527" s="295"/>
      <c r="L527" s="235"/>
    </row>
    <row r="528" spans="2:12">
      <c r="B528" s="225"/>
      <c r="C528" s="418"/>
      <c r="D528" s="419"/>
      <c r="E528" s="241"/>
      <c r="F528" s="251"/>
      <c r="G528" s="249"/>
      <c r="H528" s="232"/>
      <c r="I528" s="252"/>
      <c r="J528" s="232"/>
      <c r="K528" s="295"/>
      <c r="L528" s="235"/>
    </row>
    <row r="529" spans="2:12">
      <c r="B529" s="225"/>
      <c r="C529" s="418"/>
      <c r="D529" s="419"/>
      <c r="E529" s="241"/>
      <c r="F529" s="251"/>
      <c r="G529" s="249"/>
      <c r="H529" s="232"/>
      <c r="I529" s="252"/>
      <c r="J529" s="232"/>
      <c r="K529" s="295"/>
      <c r="L529" s="235"/>
    </row>
    <row r="530" spans="2:12">
      <c r="B530" s="225"/>
      <c r="C530" s="418"/>
      <c r="D530" s="419"/>
      <c r="E530" s="241"/>
      <c r="F530" s="251"/>
      <c r="G530" s="249"/>
      <c r="H530" s="232"/>
      <c r="I530" s="252"/>
      <c r="J530" s="232"/>
      <c r="K530" s="295"/>
      <c r="L530" s="235"/>
    </row>
    <row r="531" spans="2:12">
      <c r="B531" s="225"/>
      <c r="C531" s="418"/>
      <c r="D531" s="419"/>
      <c r="E531" s="241"/>
      <c r="F531" s="251"/>
      <c r="G531" s="249"/>
      <c r="H531" s="232"/>
      <c r="I531" s="252"/>
      <c r="J531" s="232"/>
      <c r="K531" s="295"/>
      <c r="L531" s="235"/>
    </row>
    <row r="532" spans="2:12">
      <c r="B532" s="225"/>
      <c r="C532" s="418"/>
      <c r="D532" s="419"/>
      <c r="E532" s="241"/>
      <c r="F532" s="251"/>
      <c r="G532" s="249"/>
      <c r="H532" s="232"/>
      <c r="I532" s="252"/>
      <c r="J532" s="232"/>
      <c r="K532" s="295"/>
      <c r="L532" s="235"/>
    </row>
    <row r="533" spans="2:12">
      <c r="B533" s="225"/>
      <c r="C533" s="418"/>
      <c r="D533" s="419"/>
      <c r="E533" s="241"/>
      <c r="F533" s="251"/>
      <c r="G533" s="249"/>
      <c r="H533" s="232"/>
      <c r="I533" s="252"/>
      <c r="J533" s="232"/>
      <c r="K533" s="295"/>
      <c r="L533" s="235"/>
    </row>
    <row r="534" spans="2:12">
      <c r="B534" s="225"/>
      <c r="C534" s="418"/>
      <c r="D534" s="419"/>
      <c r="E534" s="241"/>
      <c r="F534" s="251"/>
      <c r="G534" s="249"/>
      <c r="H534" s="232"/>
      <c r="I534" s="252"/>
      <c r="J534" s="232"/>
      <c r="K534" s="295"/>
      <c r="L534" s="235"/>
    </row>
    <row r="535" spans="2:12">
      <c r="B535" s="225"/>
      <c r="C535" s="418"/>
      <c r="D535" s="419"/>
      <c r="E535" s="241"/>
      <c r="F535" s="251"/>
      <c r="G535" s="249"/>
      <c r="H535" s="232"/>
      <c r="I535" s="252"/>
      <c r="J535" s="232"/>
      <c r="K535" s="295"/>
      <c r="L535" s="235"/>
    </row>
    <row r="536" spans="2:12">
      <c r="B536" s="225"/>
      <c r="C536" s="418"/>
      <c r="D536" s="419"/>
      <c r="E536" s="241"/>
      <c r="F536" s="251"/>
      <c r="G536" s="249"/>
      <c r="H536" s="232"/>
      <c r="I536" s="252"/>
      <c r="J536" s="232"/>
      <c r="K536" s="295"/>
      <c r="L536" s="235"/>
    </row>
    <row r="537" spans="2:12">
      <c r="B537" s="225"/>
      <c r="C537" s="418"/>
      <c r="D537" s="419"/>
      <c r="E537" s="241"/>
      <c r="F537" s="251"/>
      <c r="G537" s="249"/>
      <c r="H537" s="232"/>
      <c r="I537" s="252"/>
      <c r="J537" s="232"/>
      <c r="K537" s="295"/>
      <c r="L537" s="235"/>
    </row>
    <row r="538" spans="2:12">
      <c r="B538" s="225"/>
      <c r="C538" s="418"/>
      <c r="D538" s="419"/>
      <c r="E538" s="241"/>
      <c r="F538" s="251"/>
      <c r="G538" s="249"/>
      <c r="H538" s="232"/>
      <c r="I538" s="252"/>
      <c r="J538" s="232"/>
      <c r="K538" s="295"/>
      <c r="L538" s="235"/>
    </row>
    <row r="539" spans="2:12">
      <c r="B539" s="225"/>
      <c r="C539" s="418"/>
      <c r="D539" s="419"/>
      <c r="E539" s="241"/>
      <c r="F539" s="251"/>
      <c r="G539" s="249"/>
      <c r="H539" s="232"/>
      <c r="I539" s="252"/>
      <c r="J539" s="232"/>
      <c r="K539" s="295"/>
      <c r="L539" s="235"/>
    </row>
    <row r="540" spans="2:12">
      <c r="B540" s="225"/>
      <c r="C540" s="418"/>
      <c r="D540" s="419"/>
      <c r="E540" s="241"/>
      <c r="F540" s="251"/>
      <c r="G540" s="249"/>
      <c r="H540" s="232"/>
      <c r="I540" s="252"/>
      <c r="J540" s="232"/>
      <c r="K540" s="295"/>
      <c r="L540" s="235"/>
    </row>
    <row r="541" spans="2:12">
      <c r="B541" s="225"/>
      <c r="C541" s="418"/>
      <c r="D541" s="419"/>
      <c r="E541" s="241"/>
      <c r="F541" s="251"/>
      <c r="G541" s="249"/>
      <c r="H541" s="232"/>
      <c r="I541" s="252"/>
      <c r="J541" s="232"/>
      <c r="K541" s="295"/>
      <c r="L541" s="235"/>
    </row>
    <row r="542" spans="2:12">
      <c r="B542" s="225"/>
      <c r="C542" s="418"/>
      <c r="D542" s="419"/>
      <c r="E542" s="241"/>
      <c r="F542" s="251"/>
      <c r="G542" s="249"/>
      <c r="H542" s="232"/>
      <c r="I542" s="252"/>
      <c r="J542" s="232"/>
      <c r="K542" s="295"/>
      <c r="L542" s="235"/>
    </row>
    <row r="543" spans="2:12">
      <c r="B543" s="225"/>
      <c r="C543" s="418"/>
      <c r="D543" s="419"/>
      <c r="E543" s="241"/>
      <c r="F543" s="251"/>
      <c r="G543" s="249"/>
      <c r="H543" s="232"/>
      <c r="I543" s="252"/>
      <c r="J543" s="232"/>
      <c r="K543" s="295"/>
      <c r="L543" s="235"/>
    </row>
    <row r="544" spans="2:12">
      <c r="B544" s="225"/>
      <c r="C544" s="418"/>
      <c r="D544" s="419"/>
      <c r="E544" s="241"/>
      <c r="F544" s="251"/>
      <c r="G544" s="249"/>
      <c r="H544" s="232"/>
      <c r="I544" s="252"/>
      <c r="J544" s="232"/>
      <c r="K544" s="295"/>
      <c r="L544" s="235"/>
    </row>
    <row r="545" spans="2:12">
      <c r="B545" s="225"/>
      <c r="C545" s="418"/>
      <c r="D545" s="419"/>
      <c r="E545" s="241"/>
      <c r="F545" s="251"/>
      <c r="G545" s="249"/>
      <c r="H545" s="232"/>
      <c r="I545" s="252"/>
      <c r="J545" s="232"/>
      <c r="K545" s="295"/>
      <c r="L545" s="235"/>
    </row>
    <row r="546" spans="2:12">
      <c r="B546" s="225"/>
      <c r="C546" s="418"/>
      <c r="D546" s="419"/>
      <c r="E546" s="241"/>
      <c r="F546" s="251"/>
      <c r="G546" s="249"/>
      <c r="H546" s="232"/>
      <c r="I546" s="252"/>
      <c r="J546" s="232"/>
      <c r="K546" s="295"/>
      <c r="L546" s="235"/>
    </row>
    <row r="547" spans="2:12">
      <c r="B547" s="225"/>
      <c r="C547" s="418"/>
      <c r="D547" s="419"/>
      <c r="E547" s="241"/>
      <c r="F547" s="251"/>
      <c r="G547" s="249"/>
      <c r="H547" s="232"/>
      <c r="I547" s="252"/>
      <c r="J547" s="232"/>
      <c r="K547" s="295"/>
      <c r="L547" s="235"/>
    </row>
    <row r="548" spans="2:12">
      <c r="B548" s="225"/>
      <c r="C548" s="418"/>
      <c r="D548" s="419"/>
      <c r="E548" s="241"/>
      <c r="F548" s="251"/>
      <c r="G548" s="249"/>
      <c r="H548" s="232"/>
      <c r="I548" s="252"/>
      <c r="J548" s="232"/>
      <c r="K548" s="295"/>
      <c r="L548" s="235"/>
    </row>
    <row r="549" spans="2:12">
      <c r="B549" s="225"/>
      <c r="C549" s="418"/>
      <c r="D549" s="419"/>
      <c r="E549" s="241"/>
      <c r="F549" s="251"/>
      <c r="G549" s="249"/>
      <c r="H549" s="232"/>
      <c r="I549" s="252"/>
      <c r="J549" s="232"/>
      <c r="K549" s="295"/>
      <c r="L549" s="235"/>
    </row>
    <row r="550" spans="2:12">
      <c r="B550" s="225"/>
      <c r="C550" s="418"/>
      <c r="D550" s="419"/>
      <c r="E550" s="241"/>
      <c r="F550" s="251"/>
      <c r="G550" s="249"/>
      <c r="H550" s="232"/>
      <c r="I550" s="252"/>
      <c r="J550" s="232"/>
      <c r="K550" s="295"/>
      <c r="L550" s="235"/>
    </row>
    <row r="551" spans="2:12">
      <c r="B551" s="225"/>
      <c r="C551" s="418"/>
      <c r="D551" s="419"/>
      <c r="E551" s="241"/>
      <c r="F551" s="251"/>
      <c r="G551" s="249"/>
      <c r="H551" s="232"/>
      <c r="I551" s="252"/>
      <c r="J551" s="232"/>
      <c r="K551" s="295"/>
      <c r="L551" s="235"/>
    </row>
    <row r="552" spans="2:12">
      <c r="B552" s="225"/>
      <c r="C552" s="418"/>
      <c r="D552" s="419"/>
      <c r="E552" s="241"/>
      <c r="F552" s="251"/>
      <c r="G552" s="249"/>
      <c r="H552" s="232"/>
      <c r="I552" s="252"/>
      <c r="J552" s="232"/>
      <c r="K552" s="295"/>
      <c r="L552" s="235"/>
    </row>
    <row r="553" spans="2:12">
      <c r="B553" s="225"/>
      <c r="C553" s="418"/>
      <c r="D553" s="419"/>
      <c r="E553" s="241"/>
      <c r="F553" s="251"/>
      <c r="G553" s="249"/>
      <c r="H553" s="232"/>
      <c r="I553" s="252"/>
      <c r="J553" s="232"/>
      <c r="K553" s="295"/>
      <c r="L553" s="235"/>
    </row>
    <row r="554" spans="2:12">
      <c r="B554" s="225"/>
      <c r="C554" s="418"/>
      <c r="D554" s="419"/>
      <c r="E554" s="241"/>
      <c r="F554" s="251"/>
      <c r="G554" s="249"/>
      <c r="H554" s="232"/>
      <c r="I554" s="252"/>
      <c r="J554" s="232"/>
      <c r="K554" s="295"/>
      <c r="L554" s="235"/>
    </row>
    <row r="555" spans="2:12">
      <c r="B555" s="225"/>
      <c r="C555" s="418"/>
      <c r="D555" s="419"/>
      <c r="E555" s="241"/>
      <c r="F555" s="251"/>
      <c r="G555" s="249"/>
      <c r="H555" s="232"/>
      <c r="I555" s="252"/>
      <c r="J555" s="232"/>
      <c r="K555" s="295"/>
      <c r="L555" s="235"/>
    </row>
    <row r="556" spans="2:12">
      <c r="B556" s="225"/>
      <c r="C556" s="418"/>
      <c r="D556" s="419"/>
      <c r="E556" s="241"/>
      <c r="F556" s="251"/>
      <c r="G556" s="249"/>
      <c r="H556" s="232"/>
      <c r="I556" s="252"/>
      <c r="J556" s="232"/>
      <c r="K556" s="295"/>
      <c r="L556" s="235"/>
    </row>
    <row r="557" spans="2:12">
      <c r="B557" s="225"/>
      <c r="C557" s="418"/>
      <c r="D557" s="419"/>
      <c r="E557" s="241"/>
      <c r="F557" s="251"/>
      <c r="G557" s="249"/>
      <c r="H557" s="232"/>
      <c r="I557" s="252"/>
      <c r="J557" s="232"/>
      <c r="K557" s="295"/>
      <c r="L557" s="235"/>
    </row>
    <row r="558" spans="2:12">
      <c r="B558" s="225"/>
      <c r="C558" s="418"/>
      <c r="D558" s="419"/>
      <c r="E558" s="241"/>
      <c r="F558" s="251"/>
      <c r="G558" s="249"/>
      <c r="H558" s="232"/>
      <c r="I558" s="252"/>
      <c r="J558" s="232"/>
      <c r="K558" s="295"/>
      <c r="L558" s="235"/>
    </row>
    <row r="559" spans="2:12">
      <c r="B559" s="225"/>
      <c r="C559" s="418"/>
      <c r="D559" s="419"/>
      <c r="E559" s="241"/>
      <c r="F559" s="251"/>
      <c r="G559" s="249"/>
      <c r="H559" s="232"/>
      <c r="I559" s="252"/>
      <c r="J559" s="232"/>
      <c r="K559" s="295"/>
      <c r="L559" s="235"/>
    </row>
    <row r="560" spans="2:12">
      <c r="B560" s="225"/>
      <c r="C560" s="418"/>
      <c r="D560" s="419"/>
      <c r="E560" s="241"/>
      <c r="F560" s="251"/>
      <c r="G560" s="249"/>
      <c r="H560" s="232"/>
      <c r="I560" s="252"/>
      <c r="J560" s="232"/>
      <c r="K560" s="295"/>
      <c r="L560" s="235"/>
    </row>
    <row r="561" spans="2:12">
      <c r="B561" s="225"/>
      <c r="C561" s="418"/>
      <c r="D561" s="419"/>
      <c r="E561" s="241"/>
      <c r="F561" s="251"/>
      <c r="G561" s="249"/>
      <c r="H561" s="232"/>
      <c r="I561" s="252"/>
      <c r="J561" s="232"/>
      <c r="K561" s="295"/>
      <c r="L561" s="235"/>
    </row>
    <row r="562" spans="2:12">
      <c r="B562" s="225"/>
      <c r="C562" s="418"/>
      <c r="D562" s="419"/>
      <c r="E562" s="241"/>
      <c r="F562" s="251"/>
      <c r="G562" s="249"/>
      <c r="H562" s="232"/>
      <c r="I562" s="252"/>
      <c r="J562" s="232"/>
      <c r="K562" s="295"/>
      <c r="L562" s="235"/>
    </row>
    <row r="563" spans="2:12">
      <c r="B563" s="225"/>
      <c r="C563" s="418"/>
      <c r="D563" s="419"/>
      <c r="E563" s="241"/>
      <c r="F563" s="251"/>
      <c r="G563" s="249"/>
      <c r="H563" s="232"/>
      <c r="I563" s="252"/>
      <c r="J563" s="232"/>
      <c r="K563" s="295"/>
      <c r="L563" s="235"/>
    </row>
    <row r="564" spans="2:12">
      <c r="B564" s="225"/>
      <c r="C564" s="418"/>
      <c r="D564" s="419"/>
      <c r="E564" s="241"/>
      <c r="F564" s="251"/>
      <c r="G564" s="249"/>
      <c r="H564" s="232"/>
      <c r="I564" s="252"/>
      <c r="J564" s="232"/>
      <c r="K564" s="295"/>
      <c r="L564" s="235"/>
    </row>
    <row r="565" spans="2:12">
      <c r="B565" s="225"/>
      <c r="C565" s="418"/>
      <c r="D565" s="419"/>
      <c r="E565" s="241"/>
      <c r="F565" s="251"/>
      <c r="G565" s="249"/>
      <c r="H565" s="232"/>
      <c r="I565" s="252"/>
      <c r="J565" s="232"/>
      <c r="K565" s="295"/>
      <c r="L565" s="235"/>
    </row>
    <row r="566" spans="2:12">
      <c r="B566" s="225"/>
      <c r="C566" s="418"/>
      <c r="D566" s="419"/>
      <c r="E566" s="241"/>
      <c r="F566" s="251"/>
      <c r="G566" s="249"/>
      <c r="H566" s="232"/>
      <c r="I566" s="252"/>
      <c r="J566" s="232"/>
      <c r="K566" s="295"/>
      <c r="L566" s="235"/>
    </row>
    <row r="567" spans="2:12">
      <c r="B567" s="225"/>
      <c r="C567" s="418"/>
      <c r="D567" s="419"/>
      <c r="E567" s="241"/>
      <c r="F567" s="251"/>
      <c r="G567" s="249"/>
      <c r="H567" s="232"/>
      <c r="I567" s="252"/>
      <c r="J567" s="232"/>
      <c r="K567" s="295"/>
      <c r="L567" s="235"/>
    </row>
    <row r="568" spans="2:12">
      <c r="B568" s="225"/>
      <c r="C568" s="418"/>
      <c r="D568" s="419"/>
      <c r="E568" s="241"/>
      <c r="F568" s="251"/>
      <c r="G568" s="249"/>
      <c r="H568" s="232"/>
      <c r="I568" s="252"/>
      <c r="J568" s="232"/>
      <c r="K568" s="295"/>
      <c r="L568" s="235"/>
    </row>
    <row r="569" spans="2:12">
      <c r="B569" s="225"/>
      <c r="C569" s="418"/>
      <c r="D569" s="419"/>
      <c r="E569" s="241"/>
      <c r="F569" s="251"/>
      <c r="G569" s="249"/>
      <c r="H569" s="232"/>
      <c r="I569" s="252"/>
      <c r="J569" s="232"/>
      <c r="K569" s="295"/>
      <c r="L569" s="235"/>
    </row>
    <row r="570" spans="2:12">
      <c r="B570" s="225"/>
      <c r="C570" s="418"/>
      <c r="D570" s="419"/>
      <c r="E570" s="241"/>
      <c r="F570" s="251"/>
      <c r="G570" s="249"/>
      <c r="H570" s="232"/>
      <c r="I570" s="252"/>
      <c r="J570" s="232"/>
      <c r="K570" s="295"/>
      <c r="L570" s="235"/>
    </row>
    <row r="571" spans="2:12">
      <c r="B571" s="225"/>
      <c r="C571" s="418"/>
      <c r="D571" s="419"/>
      <c r="E571" s="241"/>
      <c r="F571" s="251"/>
      <c r="G571" s="249"/>
      <c r="H571" s="232"/>
      <c r="I571" s="252"/>
      <c r="J571" s="232"/>
      <c r="K571" s="295"/>
      <c r="L571" s="235"/>
    </row>
    <row r="572" spans="2:12">
      <c r="B572" s="225"/>
      <c r="C572" s="418"/>
      <c r="D572" s="419"/>
      <c r="E572" s="241"/>
      <c r="F572" s="251"/>
      <c r="G572" s="249"/>
      <c r="H572" s="232"/>
      <c r="I572" s="252"/>
      <c r="J572" s="232"/>
      <c r="K572" s="295"/>
      <c r="L572" s="235"/>
    </row>
    <row r="573" spans="2:12">
      <c r="B573" s="225"/>
      <c r="C573" s="418"/>
      <c r="D573" s="419"/>
      <c r="E573" s="241"/>
      <c r="F573" s="251"/>
      <c r="G573" s="249"/>
      <c r="H573" s="232"/>
      <c r="I573" s="252"/>
      <c r="J573" s="232"/>
      <c r="K573" s="295"/>
      <c r="L573" s="235"/>
    </row>
    <row r="574" spans="2:12">
      <c r="B574" s="225"/>
      <c r="C574" s="418"/>
      <c r="D574" s="419"/>
      <c r="E574" s="241"/>
      <c r="F574" s="251"/>
      <c r="G574" s="249"/>
      <c r="H574" s="232"/>
      <c r="I574" s="252"/>
      <c r="J574" s="232"/>
      <c r="K574" s="295"/>
      <c r="L574" s="235"/>
    </row>
    <row r="575" spans="2:12">
      <c r="B575" s="225"/>
      <c r="C575" s="418"/>
      <c r="D575" s="419"/>
      <c r="E575" s="241"/>
      <c r="F575" s="251"/>
      <c r="G575" s="249"/>
      <c r="H575" s="232"/>
      <c r="I575" s="252"/>
      <c r="J575" s="232"/>
      <c r="K575" s="295"/>
      <c r="L575" s="235"/>
    </row>
    <row r="576" spans="2:12">
      <c r="B576" s="225"/>
      <c r="C576" s="418"/>
      <c r="D576" s="419"/>
      <c r="E576" s="241"/>
      <c r="F576" s="251"/>
      <c r="G576" s="249"/>
      <c r="H576" s="232"/>
      <c r="I576" s="252"/>
      <c r="J576" s="232"/>
      <c r="K576" s="295"/>
      <c r="L576" s="235"/>
    </row>
    <row r="577" spans="2:12">
      <c r="B577" s="225"/>
      <c r="C577" s="418"/>
      <c r="D577" s="419"/>
      <c r="E577" s="241"/>
      <c r="F577" s="251"/>
      <c r="G577" s="249"/>
      <c r="H577" s="232"/>
      <c r="I577" s="252"/>
      <c r="J577" s="232"/>
      <c r="K577" s="295"/>
      <c r="L577" s="235"/>
    </row>
    <row r="578" spans="2:12">
      <c r="B578" s="225"/>
      <c r="C578" s="418"/>
      <c r="D578" s="419"/>
      <c r="E578" s="241"/>
      <c r="F578" s="251"/>
      <c r="G578" s="249"/>
      <c r="H578" s="232"/>
      <c r="I578" s="252"/>
      <c r="J578" s="232"/>
      <c r="K578" s="295"/>
      <c r="L578" s="235"/>
    </row>
    <row r="579" spans="2:12">
      <c r="B579" s="225"/>
      <c r="C579" s="418"/>
      <c r="D579" s="419"/>
      <c r="E579" s="241"/>
      <c r="F579" s="251"/>
      <c r="G579" s="249"/>
      <c r="H579" s="232"/>
      <c r="I579" s="252"/>
      <c r="J579" s="232"/>
      <c r="K579" s="295"/>
      <c r="L579" s="235"/>
    </row>
    <row r="580" spans="2:12">
      <c r="B580" s="225"/>
      <c r="C580" s="418"/>
      <c r="D580" s="419"/>
      <c r="E580" s="241"/>
      <c r="F580" s="251"/>
      <c r="G580" s="249"/>
      <c r="H580" s="232"/>
      <c r="I580" s="252"/>
      <c r="J580" s="232"/>
      <c r="K580" s="295"/>
      <c r="L580" s="235"/>
    </row>
    <row r="581" spans="2:12">
      <c r="B581" s="225"/>
      <c r="C581" s="418"/>
      <c r="D581" s="419"/>
      <c r="E581" s="241"/>
      <c r="F581" s="251"/>
      <c r="G581" s="249"/>
      <c r="H581" s="232"/>
      <c r="I581" s="252"/>
      <c r="J581" s="232"/>
      <c r="K581" s="295"/>
      <c r="L581" s="235"/>
    </row>
    <row r="582" spans="2:12">
      <c r="B582" s="225"/>
      <c r="C582" s="418"/>
      <c r="D582" s="419"/>
      <c r="E582" s="241"/>
      <c r="F582" s="251"/>
      <c r="G582" s="249"/>
      <c r="H582" s="232"/>
      <c r="I582" s="252"/>
      <c r="J582" s="232"/>
      <c r="K582" s="295"/>
      <c r="L582" s="235"/>
    </row>
    <row r="583" spans="2:12">
      <c r="B583" s="225"/>
      <c r="C583" s="418"/>
      <c r="D583" s="419"/>
      <c r="E583" s="241"/>
      <c r="F583" s="251"/>
      <c r="G583" s="249"/>
      <c r="H583" s="232"/>
      <c r="I583" s="252"/>
      <c r="J583" s="232"/>
      <c r="K583" s="295"/>
      <c r="L583" s="235"/>
    </row>
    <row r="584" spans="2:12">
      <c r="B584" s="225"/>
      <c r="C584" s="418"/>
      <c r="D584" s="419"/>
      <c r="E584" s="241"/>
      <c r="F584" s="251"/>
      <c r="G584" s="249"/>
      <c r="H584" s="232"/>
      <c r="I584" s="252"/>
      <c r="J584" s="232"/>
      <c r="K584" s="295"/>
      <c r="L584" s="235"/>
    </row>
    <row r="585" spans="2:12">
      <c r="B585" s="225"/>
      <c r="C585" s="418"/>
      <c r="D585" s="419"/>
      <c r="E585" s="241"/>
      <c r="F585" s="251"/>
      <c r="G585" s="249"/>
      <c r="H585" s="232"/>
      <c r="I585" s="252"/>
      <c r="J585" s="232"/>
      <c r="K585" s="295"/>
      <c r="L585" s="235"/>
    </row>
    <row r="586" spans="2:12">
      <c r="B586" s="225"/>
      <c r="C586" s="418"/>
      <c r="D586" s="419"/>
      <c r="E586" s="241"/>
      <c r="F586" s="251"/>
      <c r="G586" s="249"/>
      <c r="H586" s="232"/>
      <c r="I586" s="252"/>
      <c r="J586" s="232"/>
      <c r="K586" s="295"/>
      <c r="L586" s="235"/>
    </row>
    <row r="587" spans="2:12">
      <c r="B587" s="225"/>
      <c r="C587" s="418"/>
      <c r="D587" s="419"/>
      <c r="E587" s="241"/>
      <c r="F587" s="251"/>
      <c r="G587" s="249"/>
      <c r="H587" s="232"/>
      <c r="I587" s="252"/>
      <c r="J587" s="232"/>
      <c r="K587" s="295"/>
      <c r="L587" s="235"/>
    </row>
    <row r="588" spans="2:12">
      <c r="B588" s="225"/>
      <c r="C588" s="418"/>
      <c r="D588" s="419"/>
      <c r="E588" s="241"/>
      <c r="F588" s="251"/>
      <c r="G588" s="249"/>
      <c r="H588" s="232"/>
      <c r="I588" s="252"/>
      <c r="J588" s="232"/>
      <c r="K588" s="295"/>
      <c r="L588" s="235"/>
    </row>
    <row r="589" spans="2:12">
      <c r="B589" s="225"/>
      <c r="C589" s="418"/>
      <c r="D589" s="419"/>
      <c r="E589" s="241"/>
      <c r="F589" s="251"/>
      <c r="G589" s="249"/>
      <c r="H589" s="232"/>
      <c r="I589" s="252"/>
      <c r="J589" s="232"/>
      <c r="K589" s="295"/>
      <c r="L589" s="235"/>
    </row>
    <row r="590" spans="2:12">
      <c r="B590" s="225"/>
      <c r="C590" s="418"/>
      <c r="D590" s="419"/>
      <c r="E590" s="241"/>
      <c r="F590" s="251"/>
      <c r="G590" s="249"/>
      <c r="H590" s="232"/>
      <c r="I590" s="252"/>
      <c r="J590" s="232"/>
      <c r="K590" s="295"/>
      <c r="L590" s="235"/>
    </row>
    <row r="591" spans="2:12">
      <c r="B591" s="225"/>
      <c r="C591" s="418"/>
      <c r="D591" s="419"/>
      <c r="E591" s="241"/>
      <c r="F591" s="251"/>
      <c r="G591" s="249"/>
      <c r="H591" s="232"/>
      <c r="I591" s="252"/>
      <c r="J591" s="232"/>
      <c r="K591" s="295"/>
      <c r="L591" s="235"/>
    </row>
    <row r="592" spans="2:12">
      <c r="B592" s="225"/>
      <c r="C592" s="418"/>
      <c r="D592" s="419"/>
      <c r="E592" s="241"/>
      <c r="F592" s="251"/>
      <c r="G592" s="249"/>
      <c r="H592" s="232"/>
      <c r="I592" s="252"/>
      <c r="J592" s="232"/>
      <c r="K592" s="295"/>
      <c r="L592" s="235"/>
    </row>
    <row r="593" spans="2:12">
      <c r="B593" s="225"/>
      <c r="C593" s="418"/>
      <c r="D593" s="419"/>
      <c r="E593" s="241"/>
      <c r="F593" s="251"/>
      <c r="G593" s="249"/>
      <c r="H593" s="232"/>
      <c r="I593" s="252"/>
      <c r="J593" s="232"/>
      <c r="K593" s="295"/>
      <c r="L593" s="235"/>
    </row>
    <row r="594" spans="2:12">
      <c r="B594" s="225"/>
      <c r="C594" s="418"/>
      <c r="D594" s="419"/>
      <c r="E594" s="241"/>
      <c r="F594" s="251"/>
      <c r="G594" s="249"/>
      <c r="H594" s="232"/>
      <c r="I594" s="252"/>
      <c r="J594" s="232"/>
      <c r="K594" s="295"/>
      <c r="L594" s="235"/>
    </row>
    <row r="595" spans="2:12">
      <c r="B595" s="225"/>
      <c r="C595" s="418"/>
      <c r="D595" s="419"/>
      <c r="E595" s="241"/>
      <c r="F595" s="251"/>
      <c r="G595" s="249"/>
      <c r="H595" s="232"/>
      <c r="I595" s="252"/>
      <c r="J595" s="232"/>
      <c r="K595" s="295"/>
      <c r="L595" s="235"/>
    </row>
    <row r="596" spans="2:12">
      <c r="B596" s="225"/>
      <c r="C596" s="418"/>
      <c r="D596" s="419"/>
      <c r="E596" s="241"/>
      <c r="F596" s="251"/>
      <c r="G596" s="249"/>
      <c r="H596" s="232"/>
      <c r="I596" s="252"/>
      <c r="J596" s="232"/>
      <c r="K596" s="295"/>
      <c r="L596" s="235"/>
    </row>
    <row r="597" spans="2:12">
      <c r="B597" s="225"/>
      <c r="C597" s="418"/>
      <c r="D597" s="419"/>
      <c r="E597" s="241"/>
      <c r="F597" s="251"/>
      <c r="G597" s="249"/>
      <c r="H597" s="232"/>
      <c r="I597" s="252"/>
      <c r="J597" s="232"/>
      <c r="K597" s="295"/>
      <c r="L597" s="235"/>
    </row>
    <row r="598" spans="2:12">
      <c r="B598" s="225"/>
      <c r="C598" s="418"/>
      <c r="D598" s="419"/>
      <c r="E598" s="241"/>
      <c r="F598" s="251"/>
      <c r="G598" s="249"/>
      <c r="H598" s="232"/>
      <c r="I598" s="252"/>
      <c r="J598" s="232"/>
      <c r="K598" s="295"/>
      <c r="L598" s="235"/>
    </row>
    <row r="599" spans="2:12">
      <c r="B599" s="225"/>
      <c r="C599" s="418"/>
      <c r="D599" s="419"/>
      <c r="E599" s="241"/>
      <c r="F599" s="251"/>
      <c r="G599" s="249"/>
      <c r="H599" s="232"/>
      <c r="I599" s="252"/>
      <c r="J599" s="232"/>
      <c r="K599" s="295"/>
      <c r="L599" s="235"/>
    </row>
    <row r="600" spans="2:12">
      <c r="B600" s="225"/>
      <c r="C600" s="418"/>
      <c r="D600" s="419"/>
      <c r="E600" s="241"/>
      <c r="F600" s="251"/>
      <c r="G600" s="249"/>
      <c r="H600" s="232"/>
      <c r="I600" s="252"/>
      <c r="J600" s="232"/>
      <c r="K600" s="295"/>
      <c r="L600" s="235"/>
    </row>
    <row r="601" spans="2:12">
      <c r="B601" s="225"/>
      <c r="C601" s="418"/>
      <c r="D601" s="419"/>
      <c r="E601" s="241"/>
      <c r="F601" s="251"/>
      <c r="G601" s="249"/>
      <c r="H601" s="232"/>
      <c r="I601" s="252"/>
      <c r="J601" s="232"/>
      <c r="K601" s="295"/>
      <c r="L601" s="235"/>
    </row>
    <row r="602" spans="2:12">
      <c r="B602" s="225"/>
      <c r="C602" s="418"/>
      <c r="D602" s="419"/>
      <c r="E602" s="241"/>
      <c r="F602" s="251"/>
      <c r="G602" s="249"/>
      <c r="H602" s="232"/>
      <c r="I602" s="252"/>
      <c r="J602" s="232"/>
      <c r="K602" s="295"/>
      <c r="L602" s="235"/>
    </row>
    <row r="603" spans="2:12">
      <c r="B603" s="225"/>
      <c r="C603" s="418"/>
      <c r="D603" s="419"/>
      <c r="E603" s="241"/>
      <c r="F603" s="251"/>
      <c r="G603" s="249"/>
      <c r="H603" s="232"/>
      <c r="I603" s="252"/>
      <c r="J603" s="232"/>
      <c r="K603" s="295"/>
      <c r="L603" s="235"/>
    </row>
    <row r="604" spans="2:12">
      <c r="B604" s="225"/>
      <c r="C604" s="418"/>
      <c r="D604" s="419"/>
      <c r="E604" s="241"/>
      <c r="F604" s="251"/>
      <c r="G604" s="249"/>
      <c r="H604" s="232"/>
      <c r="I604" s="252"/>
      <c r="J604" s="232"/>
      <c r="K604" s="295"/>
      <c r="L604" s="235"/>
    </row>
    <row r="605" spans="2:12">
      <c r="B605" s="225"/>
      <c r="C605" s="418"/>
      <c r="D605" s="419"/>
      <c r="E605" s="241"/>
      <c r="F605" s="251"/>
      <c r="G605" s="249"/>
      <c r="H605" s="232"/>
      <c r="I605" s="252"/>
      <c r="J605" s="232"/>
      <c r="K605" s="295"/>
      <c r="L605" s="235"/>
    </row>
    <row r="606" spans="2:12">
      <c r="B606" s="225"/>
      <c r="C606" s="418"/>
      <c r="D606" s="419"/>
      <c r="E606" s="241"/>
      <c r="F606" s="251"/>
      <c r="G606" s="249"/>
      <c r="H606" s="232"/>
      <c r="I606" s="252"/>
      <c r="J606" s="232"/>
      <c r="K606" s="295"/>
      <c r="L606" s="235"/>
    </row>
    <row r="607" spans="2:12">
      <c r="B607" s="225"/>
      <c r="C607" s="418"/>
      <c r="D607" s="419"/>
      <c r="E607" s="241"/>
      <c r="F607" s="251"/>
      <c r="G607" s="249"/>
      <c r="H607" s="232"/>
      <c r="I607" s="252"/>
      <c r="J607" s="232"/>
      <c r="K607" s="295"/>
      <c r="L607" s="235"/>
    </row>
    <row r="608" spans="2:12">
      <c r="B608" s="225"/>
      <c r="C608" s="418"/>
      <c r="D608" s="419"/>
      <c r="E608" s="241"/>
      <c r="F608" s="251"/>
      <c r="G608" s="249"/>
      <c r="H608" s="232"/>
      <c r="I608" s="252"/>
      <c r="J608" s="232"/>
      <c r="K608" s="295"/>
      <c r="L608" s="235"/>
    </row>
    <row r="609" spans="2:12">
      <c r="B609" s="225"/>
      <c r="C609" s="418"/>
      <c r="D609" s="419"/>
      <c r="E609" s="241"/>
      <c r="F609" s="251"/>
      <c r="G609" s="249"/>
      <c r="H609" s="232"/>
      <c r="I609" s="252"/>
      <c r="J609" s="232"/>
      <c r="K609" s="295"/>
      <c r="L609" s="235"/>
    </row>
    <row r="610" spans="2:12">
      <c r="B610" s="225"/>
      <c r="C610" s="418"/>
      <c r="D610" s="419"/>
      <c r="E610" s="241"/>
      <c r="F610" s="251"/>
      <c r="G610" s="249"/>
      <c r="H610" s="232"/>
      <c r="I610" s="252"/>
      <c r="J610" s="232"/>
      <c r="K610" s="295"/>
      <c r="L610" s="235"/>
    </row>
    <row r="611" spans="2:12">
      <c r="B611" s="225"/>
      <c r="C611" s="418"/>
      <c r="D611" s="419"/>
      <c r="E611" s="241"/>
      <c r="F611" s="251"/>
      <c r="G611" s="249"/>
      <c r="H611" s="232"/>
      <c r="I611" s="252"/>
      <c r="J611" s="232"/>
      <c r="K611" s="295"/>
      <c r="L611" s="235"/>
    </row>
    <row r="612" spans="2:12">
      <c r="B612" s="225"/>
      <c r="C612" s="418"/>
      <c r="D612" s="419"/>
      <c r="E612" s="241"/>
      <c r="F612" s="251"/>
      <c r="G612" s="249"/>
      <c r="H612" s="232"/>
      <c r="I612" s="252"/>
      <c r="J612" s="232"/>
      <c r="K612" s="295"/>
      <c r="L612" s="235"/>
    </row>
    <row r="613" spans="2:12">
      <c r="B613" s="225"/>
      <c r="C613" s="418"/>
      <c r="D613" s="419"/>
      <c r="E613" s="241"/>
      <c r="F613" s="251"/>
      <c r="G613" s="249"/>
      <c r="H613" s="232"/>
      <c r="I613" s="252"/>
      <c r="J613" s="232"/>
      <c r="K613" s="295"/>
      <c r="L613" s="235"/>
    </row>
    <row r="614" spans="2:12">
      <c r="B614" s="225"/>
      <c r="C614" s="418"/>
      <c r="D614" s="419"/>
      <c r="E614" s="241"/>
      <c r="F614" s="251"/>
      <c r="G614" s="249"/>
      <c r="H614" s="232"/>
      <c r="I614" s="252"/>
      <c r="J614" s="232"/>
      <c r="K614" s="295"/>
      <c r="L614" s="235"/>
    </row>
    <row r="615" spans="2:12">
      <c r="B615" s="225"/>
      <c r="C615" s="418"/>
      <c r="D615" s="419"/>
      <c r="E615" s="241"/>
      <c r="F615" s="251"/>
      <c r="G615" s="249"/>
      <c r="H615" s="232"/>
      <c r="I615" s="252"/>
      <c r="J615" s="232"/>
      <c r="K615" s="295"/>
      <c r="L615" s="235"/>
    </row>
    <row r="616" spans="2:12">
      <c r="B616" s="225"/>
      <c r="C616" s="418"/>
      <c r="D616" s="419"/>
      <c r="E616" s="241"/>
      <c r="F616" s="251"/>
      <c r="G616" s="249"/>
      <c r="H616" s="232"/>
      <c r="I616" s="252"/>
      <c r="J616" s="232"/>
      <c r="K616" s="295"/>
      <c r="L616" s="235"/>
    </row>
    <row r="617" spans="2:12">
      <c r="B617" s="225"/>
      <c r="C617" s="418"/>
      <c r="D617" s="419"/>
      <c r="E617" s="241"/>
      <c r="F617" s="251"/>
      <c r="G617" s="249"/>
      <c r="H617" s="232"/>
      <c r="I617" s="252"/>
      <c r="J617" s="232"/>
      <c r="K617" s="295"/>
      <c r="L617" s="235"/>
    </row>
    <row r="618" spans="2:12">
      <c r="B618" s="225"/>
      <c r="C618" s="418"/>
      <c r="D618" s="419"/>
      <c r="E618" s="241"/>
      <c r="F618" s="251"/>
      <c r="G618" s="249"/>
      <c r="H618" s="232"/>
      <c r="I618" s="252"/>
      <c r="J618" s="232"/>
      <c r="K618" s="295"/>
      <c r="L618" s="235"/>
    </row>
    <row r="619" spans="2:12">
      <c r="B619" s="225"/>
      <c r="C619" s="418"/>
      <c r="D619" s="419"/>
      <c r="E619" s="241"/>
      <c r="F619" s="251"/>
      <c r="G619" s="249"/>
      <c r="H619" s="232"/>
      <c r="I619" s="252"/>
      <c r="J619" s="232"/>
      <c r="K619" s="295"/>
      <c r="L619" s="235"/>
    </row>
    <row r="620" spans="2:12">
      <c r="B620" s="225"/>
      <c r="C620" s="418"/>
      <c r="D620" s="419"/>
      <c r="E620" s="241"/>
      <c r="F620" s="251"/>
      <c r="G620" s="249"/>
      <c r="H620" s="232"/>
      <c r="I620" s="252"/>
      <c r="J620" s="232"/>
      <c r="K620" s="295"/>
      <c r="L620" s="235"/>
    </row>
    <row r="621" spans="2:12">
      <c r="B621" s="225"/>
      <c r="C621" s="418"/>
      <c r="D621" s="419"/>
      <c r="E621" s="241"/>
      <c r="F621" s="251"/>
      <c r="G621" s="249"/>
      <c r="H621" s="232"/>
      <c r="I621" s="252"/>
      <c r="J621" s="232"/>
      <c r="K621" s="295"/>
      <c r="L621" s="235"/>
    </row>
    <row r="622" spans="2:12">
      <c r="B622" s="225"/>
      <c r="C622" s="418"/>
      <c r="D622" s="419"/>
      <c r="E622" s="241"/>
      <c r="F622" s="251"/>
      <c r="G622" s="249"/>
      <c r="H622" s="232"/>
      <c r="I622" s="252"/>
      <c r="J622" s="232"/>
      <c r="K622" s="295"/>
      <c r="L622" s="235"/>
    </row>
    <row r="623" spans="2:12">
      <c r="B623" s="225"/>
      <c r="C623" s="418"/>
      <c r="D623" s="419"/>
      <c r="E623" s="241"/>
      <c r="F623" s="251"/>
      <c r="G623" s="249"/>
      <c r="H623" s="232"/>
      <c r="I623" s="252"/>
      <c r="J623" s="232"/>
      <c r="K623" s="295"/>
      <c r="L623" s="235"/>
    </row>
    <row r="624" spans="2:12">
      <c r="B624" s="225"/>
      <c r="C624" s="418"/>
      <c r="D624" s="419"/>
      <c r="E624" s="241"/>
      <c r="F624" s="251"/>
      <c r="G624" s="249"/>
      <c r="H624" s="232"/>
      <c r="I624" s="252"/>
      <c r="J624" s="232"/>
      <c r="K624" s="295"/>
      <c r="L624" s="235"/>
    </row>
    <row r="625" spans="2:12">
      <c r="B625" s="225"/>
      <c r="C625" s="418"/>
      <c r="D625" s="419"/>
      <c r="E625" s="241"/>
      <c r="F625" s="251"/>
      <c r="G625" s="249"/>
      <c r="H625" s="232"/>
      <c r="I625" s="252"/>
      <c r="J625" s="232"/>
      <c r="K625" s="295"/>
      <c r="L625" s="235"/>
    </row>
    <row r="626" spans="2:12">
      <c r="B626" s="225"/>
      <c r="C626" s="418"/>
      <c r="D626" s="419"/>
      <c r="E626" s="241"/>
      <c r="F626" s="251"/>
      <c r="G626" s="249"/>
      <c r="H626" s="232"/>
      <c r="I626" s="252"/>
      <c r="J626" s="232"/>
      <c r="K626" s="295"/>
      <c r="L626" s="235"/>
    </row>
    <row r="627" spans="2:12">
      <c r="B627" s="225"/>
      <c r="C627" s="418"/>
      <c r="D627" s="419"/>
      <c r="E627" s="241"/>
      <c r="F627" s="251"/>
      <c r="G627" s="249"/>
      <c r="H627" s="232"/>
      <c r="I627" s="252"/>
      <c r="J627" s="232"/>
      <c r="K627" s="295"/>
      <c r="L627" s="235"/>
    </row>
    <row r="628" spans="2:12">
      <c r="B628" s="225"/>
      <c r="C628" s="418"/>
      <c r="D628" s="419"/>
      <c r="E628" s="241"/>
      <c r="F628" s="251"/>
      <c r="G628" s="249"/>
      <c r="H628" s="232"/>
      <c r="I628" s="252"/>
      <c r="J628" s="232"/>
      <c r="K628" s="295"/>
      <c r="L628" s="235"/>
    </row>
    <row r="629" spans="2:12">
      <c r="B629" s="225"/>
      <c r="C629" s="418"/>
      <c r="D629" s="419"/>
      <c r="E629" s="241"/>
      <c r="F629" s="251"/>
      <c r="G629" s="249"/>
      <c r="H629" s="232"/>
      <c r="I629" s="252"/>
      <c r="J629" s="232"/>
      <c r="K629" s="295"/>
      <c r="L629" s="235"/>
    </row>
    <row r="630" spans="2:12">
      <c r="B630" s="225"/>
      <c r="C630" s="418"/>
      <c r="D630" s="419"/>
      <c r="E630" s="241"/>
      <c r="F630" s="251"/>
      <c r="G630" s="249"/>
      <c r="H630" s="232"/>
      <c r="I630" s="252"/>
      <c r="J630" s="232"/>
      <c r="K630" s="295"/>
      <c r="L630" s="235"/>
    </row>
    <row r="631" spans="2:12">
      <c r="B631" s="225"/>
      <c r="C631" s="418"/>
      <c r="D631" s="419"/>
      <c r="E631" s="241"/>
      <c r="F631" s="251"/>
      <c r="G631" s="249"/>
      <c r="H631" s="232"/>
      <c r="I631" s="252"/>
      <c r="J631" s="232"/>
      <c r="K631" s="295"/>
      <c r="L631" s="235"/>
    </row>
    <row r="632" spans="2:12">
      <c r="B632" s="225"/>
      <c r="C632" s="418"/>
      <c r="D632" s="419"/>
      <c r="E632" s="241"/>
      <c r="F632" s="251"/>
      <c r="G632" s="249"/>
      <c r="H632" s="232"/>
      <c r="I632" s="252"/>
      <c r="J632" s="232"/>
      <c r="K632" s="295"/>
      <c r="L632" s="235"/>
    </row>
    <row r="633" spans="2:12">
      <c r="B633" s="225"/>
      <c r="C633" s="418"/>
      <c r="D633" s="419"/>
      <c r="E633" s="241"/>
      <c r="F633" s="251"/>
      <c r="G633" s="249"/>
      <c r="H633" s="232"/>
      <c r="I633" s="252"/>
      <c r="J633" s="232"/>
      <c r="K633" s="295"/>
      <c r="L633" s="235"/>
    </row>
    <row r="634" spans="2:12">
      <c r="B634" s="225"/>
      <c r="C634" s="418"/>
      <c r="D634" s="419"/>
      <c r="E634" s="241"/>
      <c r="F634" s="251"/>
      <c r="G634" s="249"/>
      <c r="H634" s="232"/>
      <c r="I634" s="252"/>
      <c r="J634" s="232"/>
      <c r="K634" s="295"/>
      <c r="L634" s="235"/>
    </row>
    <row r="635" spans="2:12">
      <c r="B635" s="225"/>
      <c r="C635" s="418"/>
      <c r="D635" s="419"/>
      <c r="E635" s="241"/>
      <c r="F635" s="251"/>
      <c r="G635" s="249"/>
      <c r="H635" s="232"/>
      <c r="I635" s="252"/>
      <c r="J635" s="232"/>
      <c r="K635" s="295"/>
      <c r="L635" s="235"/>
    </row>
    <row r="636" spans="2:12">
      <c r="B636" s="225"/>
      <c r="C636" s="418"/>
      <c r="D636" s="419"/>
      <c r="E636" s="241"/>
      <c r="F636" s="251"/>
      <c r="G636" s="249"/>
      <c r="H636" s="232"/>
      <c r="I636" s="252"/>
      <c r="J636" s="232"/>
      <c r="K636" s="295"/>
      <c r="L636" s="235"/>
    </row>
    <row r="637" spans="2:12">
      <c r="B637" s="225"/>
      <c r="C637" s="418"/>
      <c r="D637" s="419"/>
      <c r="E637" s="241"/>
      <c r="F637" s="251"/>
      <c r="G637" s="249"/>
      <c r="H637" s="232"/>
      <c r="I637" s="252"/>
      <c r="J637" s="232"/>
      <c r="K637" s="295"/>
      <c r="L637" s="235"/>
    </row>
    <row r="638" spans="2:12">
      <c r="B638" s="225"/>
      <c r="C638" s="418"/>
      <c r="D638" s="419"/>
      <c r="E638" s="241"/>
      <c r="F638" s="251"/>
      <c r="G638" s="249"/>
      <c r="H638" s="232"/>
      <c r="I638" s="252"/>
      <c r="J638" s="232"/>
      <c r="K638" s="295"/>
      <c r="L638" s="235"/>
    </row>
    <row r="639" spans="2:12">
      <c r="B639" s="225"/>
      <c r="C639" s="418"/>
      <c r="D639" s="419"/>
      <c r="E639" s="241"/>
      <c r="F639" s="251"/>
      <c r="G639" s="249"/>
      <c r="H639" s="232"/>
      <c r="I639" s="252"/>
      <c r="J639" s="232"/>
      <c r="K639" s="295"/>
      <c r="L639" s="235"/>
    </row>
    <row r="640" spans="2:12">
      <c r="B640" s="225"/>
      <c r="C640" s="418"/>
      <c r="D640" s="419"/>
      <c r="E640" s="241"/>
      <c r="F640" s="251"/>
      <c r="G640" s="249"/>
      <c r="H640" s="232"/>
      <c r="I640" s="252"/>
      <c r="J640" s="232"/>
      <c r="K640" s="295"/>
      <c r="L640" s="235"/>
    </row>
    <row r="641" spans="2:12">
      <c r="B641" s="225"/>
      <c r="C641" s="418"/>
      <c r="D641" s="419"/>
      <c r="E641" s="241"/>
      <c r="F641" s="251"/>
      <c r="G641" s="249"/>
      <c r="H641" s="232"/>
      <c r="I641" s="252"/>
      <c r="J641" s="232"/>
      <c r="K641" s="295"/>
      <c r="L641" s="235"/>
    </row>
    <row r="642" spans="2:12">
      <c r="B642" s="225"/>
      <c r="C642" s="418"/>
      <c r="D642" s="419"/>
      <c r="E642" s="241"/>
      <c r="F642" s="251"/>
      <c r="G642" s="249"/>
      <c r="H642" s="232"/>
      <c r="I642" s="252"/>
      <c r="J642" s="232"/>
      <c r="K642" s="295"/>
      <c r="L642" s="235"/>
    </row>
    <row r="643" spans="2:12">
      <c r="B643" s="225"/>
      <c r="C643" s="418"/>
      <c r="D643" s="419"/>
      <c r="E643" s="241"/>
      <c r="F643" s="251"/>
      <c r="G643" s="249"/>
      <c r="H643" s="232"/>
      <c r="I643" s="252"/>
      <c r="J643" s="232"/>
      <c r="K643" s="295"/>
      <c r="L643" s="235"/>
    </row>
    <row r="644" spans="2:12">
      <c r="B644" s="225"/>
      <c r="C644" s="418"/>
      <c r="D644" s="419"/>
      <c r="E644" s="241"/>
      <c r="F644" s="251"/>
      <c r="G644" s="249"/>
      <c r="H644" s="232"/>
      <c r="I644" s="252"/>
      <c r="J644" s="232"/>
      <c r="K644" s="295"/>
      <c r="L644" s="235"/>
    </row>
    <row r="645" spans="2:12">
      <c r="B645" s="225"/>
      <c r="C645" s="418"/>
      <c r="D645" s="419"/>
      <c r="E645" s="241"/>
      <c r="F645" s="251"/>
      <c r="G645" s="249"/>
      <c r="H645" s="232"/>
      <c r="I645" s="252"/>
      <c r="J645" s="232"/>
      <c r="K645" s="295"/>
      <c r="L645" s="235"/>
    </row>
    <row r="646" spans="2:12">
      <c r="B646" s="225"/>
      <c r="C646" s="418"/>
      <c r="D646" s="419"/>
      <c r="E646" s="241"/>
      <c r="F646" s="251"/>
      <c r="G646" s="249"/>
      <c r="H646" s="232"/>
      <c r="I646" s="252"/>
      <c r="J646" s="232"/>
      <c r="K646" s="295"/>
      <c r="L646" s="235"/>
    </row>
    <row r="647" spans="2:12">
      <c r="B647" s="225"/>
      <c r="C647" s="418"/>
      <c r="D647" s="419"/>
      <c r="E647" s="241"/>
      <c r="F647" s="251"/>
      <c r="G647" s="249"/>
      <c r="H647" s="232"/>
      <c r="I647" s="252"/>
      <c r="J647" s="232"/>
      <c r="K647" s="295"/>
      <c r="L647" s="235"/>
    </row>
    <row r="648" spans="2:12">
      <c r="B648" s="225"/>
      <c r="C648" s="418"/>
      <c r="D648" s="419"/>
      <c r="E648" s="241"/>
      <c r="F648" s="251"/>
      <c r="G648" s="249"/>
      <c r="H648" s="232"/>
      <c r="I648" s="252"/>
      <c r="J648" s="232"/>
      <c r="K648" s="295"/>
      <c r="L648" s="235"/>
    </row>
    <row r="649" spans="2:12">
      <c r="B649" s="225"/>
      <c r="C649" s="418"/>
      <c r="D649" s="419"/>
      <c r="E649" s="241"/>
      <c r="F649" s="251"/>
      <c r="G649" s="249"/>
      <c r="H649" s="232"/>
      <c r="I649" s="252"/>
      <c r="J649" s="232"/>
      <c r="K649" s="295"/>
      <c r="L649" s="235"/>
    </row>
    <row r="650" spans="2:12">
      <c r="B650" s="225"/>
      <c r="C650" s="418"/>
      <c r="D650" s="419"/>
      <c r="E650" s="241"/>
      <c r="F650" s="251"/>
      <c r="G650" s="249"/>
      <c r="H650" s="232"/>
      <c r="I650" s="252"/>
      <c r="J650" s="232"/>
      <c r="K650" s="295"/>
      <c r="L650" s="235"/>
    </row>
    <row r="651" spans="2:12">
      <c r="B651" s="225"/>
      <c r="C651" s="418"/>
      <c r="D651" s="419"/>
      <c r="E651" s="241"/>
      <c r="F651" s="251"/>
      <c r="G651" s="249"/>
      <c r="H651" s="232"/>
      <c r="I651" s="252"/>
      <c r="J651" s="232"/>
      <c r="K651" s="295"/>
      <c r="L651" s="235"/>
    </row>
    <row r="652" spans="2:12">
      <c r="B652" s="225"/>
      <c r="C652" s="418"/>
      <c r="D652" s="419"/>
      <c r="E652" s="241"/>
      <c r="F652" s="251"/>
      <c r="G652" s="249"/>
      <c r="H652" s="232"/>
      <c r="I652" s="252"/>
      <c r="J652" s="232"/>
      <c r="K652" s="295"/>
      <c r="L652" s="235"/>
    </row>
    <row r="653" spans="2:12">
      <c r="B653" s="225"/>
      <c r="C653" s="418"/>
      <c r="D653" s="419"/>
      <c r="E653" s="241"/>
      <c r="F653" s="251"/>
      <c r="G653" s="249"/>
      <c r="H653" s="232"/>
      <c r="I653" s="252"/>
      <c r="J653" s="232"/>
      <c r="K653" s="295"/>
      <c r="L653" s="235"/>
    </row>
    <row r="654" spans="2:12">
      <c r="B654" s="225"/>
      <c r="C654" s="418"/>
      <c r="D654" s="419"/>
      <c r="E654" s="241"/>
      <c r="F654" s="251"/>
      <c r="G654" s="249"/>
      <c r="H654" s="232"/>
      <c r="I654" s="252"/>
      <c r="J654" s="232"/>
      <c r="K654" s="295"/>
      <c r="L654" s="235"/>
    </row>
    <row r="655" spans="2:12">
      <c r="B655" s="225"/>
      <c r="C655" s="418"/>
      <c r="D655" s="419"/>
      <c r="E655" s="241"/>
      <c r="F655" s="251"/>
      <c r="G655" s="249"/>
      <c r="H655" s="232"/>
      <c r="I655" s="252"/>
      <c r="J655" s="232"/>
      <c r="K655" s="295"/>
      <c r="L655" s="235"/>
    </row>
    <row r="656" spans="2:12">
      <c r="B656" s="225"/>
      <c r="C656" s="418"/>
      <c r="D656" s="419"/>
      <c r="E656" s="241"/>
      <c r="F656" s="251"/>
      <c r="G656" s="249"/>
      <c r="H656" s="232"/>
      <c r="I656" s="252"/>
      <c r="J656" s="232"/>
      <c r="K656" s="295"/>
      <c r="L656" s="235"/>
    </row>
    <row r="657" spans="2:12">
      <c r="B657" s="225"/>
      <c r="C657" s="418"/>
      <c r="D657" s="419"/>
      <c r="E657" s="241"/>
      <c r="F657" s="251"/>
      <c r="G657" s="249"/>
      <c r="H657" s="232"/>
      <c r="I657" s="252"/>
      <c r="J657" s="232"/>
      <c r="K657" s="295"/>
      <c r="L657" s="235"/>
    </row>
    <row r="658" spans="2:12">
      <c r="B658" s="225"/>
      <c r="C658" s="418"/>
      <c r="D658" s="419"/>
      <c r="E658" s="241"/>
      <c r="F658" s="251"/>
      <c r="G658" s="249"/>
      <c r="H658" s="232"/>
      <c r="I658" s="252"/>
      <c r="J658" s="232"/>
      <c r="K658" s="295"/>
      <c r="L658" s="235"/>
    </row>
    <row r="659" spans="2:12">
      <c r="B659" s="225"/>
      <c r="C659" s="418"/>
      <c r="D659" s="419"/>
      <c r="E659" s="241"/>
      <c r="F659" s="251"/>
      <c r="G659" s="249"/>
      <c r="H659" s="232"/>
      <c r="I659" s="252"/>
      <c r="J659" s="232"/>
      <c r="K659" s="295"/>
      <c r="L659" s="235"/>
    </row>
    <row r="660" spans="2:12">
      <c r="B660" s="225"/>
      <c r="C660" s="418"/>
      <c r="D660" s="419"/>
      <c r="E660" s="241"/>
      <c r="F660" s="251"/>
      <c r="G660" s="249"/>
      <c r="H660" s="232"/>
      <c r="I660" s="252"/>
      <c r="J660" s="232"/>
      <c r="K660" s="295"/>
      <c r="L660" s="235"/>
    </row>
    <row r="661" spans="2:12">
      <c r="B661" s="225"/>
      <c r="C661" s="418"/>
      <c r="D661" s="419"/>
      <c r="E661" s="241"/>
      <c r="F661" s="251"/>
      <c r="G661" s="249"/>
      <c r="H661" s="232"/>
      <c r="I661" s="252"/>
      <c r="J661" s="232"/>
      <c r="K661" s="295"/>
      <c r="L661" s="235"/>
    </row>
    <row r="662" spans="2:12">
      <c r="B662" s="225"/>
      <c r="C662" s="418"/>
      <c r="D662" s="419"/>
      <c r="E662" s="241"/>
      <c r="F662" s="251"/>
      <c r="G662" s="249"/>
      <c r="H662" s="232"/>
      <c r="I662" s="252"/>
      <c r="J662" s="232"/>
      <c r="K662" s="295"/>
      <c r="L662" s="235"/>
    </row>
    <row r="663" spans="2:12">
      <c r="B663" s="225"/>
      <c r="C663" s="418"/>
      <c r="D663" s="419"/>
      <c r="E663" s="241"/>
      <c r="F663" s="251"/>
      <c r="G663" s="249"/>
      <c r="H663" s="232"/>
      <c r="I663" s="252"/>
      <c r="J663" s="232"/>
      <c r="K663" s="295"/>
      <c r="L663" s="235"/>
    </row>
    <row r="664" spans="2:12">
      <c r="B664" s="225"/>
      <c r="C664" s="418"/>
      <c r="D664" s="419"/>
      <c r="E664" s="241"/>
      <c r="F664" s="251"/>
      <c r="G664" s="249"/>
      <c r="H664" s="232"/>
      <c r="I664" s="252"/>
      <c r="J664" s="232"/>
      <c r="K664" s="295"/>
      <c r="L664" s="235"/>
    </row>
    <row r="665" spans="2:12">
      <c r="B665" s="225"/>
      <c r="C665" s="418"/>
      <c r="D665" s="419"/>
      <c r="E665" s="241"/>
      <c r="F665" s="251"/>
      <c r="G665" s="249"/>
      <c r="H665" s="232"/>
      <c r="I665" s="252"/>
      <c r="J665" s="232"/>
      <c r="K665" s="295"/>
      <c r="L665" s="235"/>
    </row>
    <row r="666" spans="2:12">
      <c r="B666" s="225"/>
      <c r="C666" s="418"/>
      <c r="D666" s="419"/>
      <c r="E666" s="241"/>
      <c r="F666" s="251"/>
      <c r="G666" s="249"/>
      <c r="H666" s="232"/>
      <c r="I666" s="252"/>
      <c r="J666" s="232"/>
      <c r="K666" s="295"/>
      <c r="L666" s="235"/>
    </row>
    <row r="667" spans="2:12">
      <c r="B667" s="225"/>
      <c r="C667" s="418"/>
      <c r="D667" s="419"/>
      <c r="E667" s="241"/>
      <c r="F667" s="251"/>
      <c r="G667" s="249"/>
      <c r="H667" s="232"/>
      <c r="I667" s="252"/>
      <c r="J667" s="232"/>
      <c r="K667" s="295"/>
      <c r="L667" s="235"/>
    </row>
    <row r="668" spans="2:12">
      <c r="B668" s="225"/>
      <c r="C668" s="418"/>
      <c r="D668" s="419"/>
      <c r="E668" s="241"/>
      <c r="F668" s="251"/>
      <c r="G668" s="249"/>
      <c r="H668" s="232"/>
      <c r="I668" s="252"/>
      <c r="J668" s="232"/>
      <c r="K668" s="295"/>
      <c r="L668" s="235"/>
    </row>
    <row r="669" spans="2:12">
      <c r="B669" s="225"/>
      <c r="C669" s="418"/>
      <c r="D669" s="419"/>
      <c r="E669" s="241"/>
      <c r="F669" s="251"/>
      <c r="G669" s="249"/>
      <c r="H669" s="232"/>
      <c r="I669" s="252"/>
      <c r="J669" s="232"/>
      <c r="K669" s="295"/>
      <c r="L669" s="235"/>
    </row>
    <row r="670" spans="2:12">
      <c r="B670" s="225"/>
      <c r="C670" s="418"/>
      <c r="D670" s="419"/>
      <c r="E670" s="241"/>
      <c r="F670" s="251"/>
      <c r="G670" s="249"/>
      <c r="H670" s="232"/>
      <c r="I670" s="252"/>
      <c r="J670" s="232"/>
      <c r="K670" s="295"/>
      <c r="L670" s="235"/>
    </row>
    <row r="671" spans="2:12">
      <c r="B671" s="225"/>
      <c r="C671" s="418"/>
      <c r="D671" s="419"/>
      <c r="E671" s="241"/>
      <c r="F671" s="251"/>
      <c r="G671" s="249"/>
      <c r="H671" s="232"/>
      <c r="I671" s="252"/>
      <c r="J671" s="232"/>
      <c r="K671" s="295"/>
      <c r="L671" s="235"/>
    </row>
    <row r="672" spans="2:12">
      <c r="B672" s="225"/>
      <c r="C672" s="418"/>
      <c r="D672" s="419"/>
      <c r="E672" s="241"/>
      <c r="F672" s="251"/>
      <c r="G672" s="249"/>
      <c r="H672" s="232"/>
      <c r="I672" s="252"/>
      <c r="J672" s="232"/>
      <c r="K672" s="295"/>
      <c r="L672" s="235"/>
    </row>
    <row r="673" spans="2:12">
      <c r="B673" s="225"/>
      <c r="C673" s="418"/>
      <c r="D673" s="419"/>
      <c r="E673" s="241"/>
      <c r="F673" s="251"/>
      <c r="G673" s="249"/>
      <c r="H673" s="232"/>
      <c r="I673" s="252"/>
      <c r="J673" s="232"/>
      <c r="K673" s="295"/>
      <c r="L673" s="235"/>
    </row>
    <row r="674" spans="2:12">
      <c r="B674" s="225"/>
      <c r="C674" s="418"/>
      <c r="D674" s="419"/>
      <c r="E674" s="241"/>
      <c r="F674" s="251"/>
      <c r="G674" s="249"/>
      <c r="H674" s="232"/>
      <c r="I674" s="252"/>
      <c r="J674" s="232"/>
      <c r="K674" s="295"/>
      <c r="L674" s="235"/>
    </row>
    <row r="675" spans="2:12">
      <c r="B675" s="225"/>
      <c r="C675" s="418"/>
      <c r="D675" s="419"/>
      <c r="E675" s="241"/>
      <c r="F675" s="251"/>
      <c r="G675" s="249"/>
      <c r="H675" s="232"/>
      <c r="I675" s="252"/>
      <c r="J675" s="232"/>
      <c r="K675" s="295"/>
      <c r="L675" s="235"/>
    </row>
    <row r="676" spans="2:12">
      <c r="B676" s="225"/>
      <c r="C676" s="418"/>
      <c r="D676" s="419"/>
      <c r="E676" s="241"/>
      <c r="F676" s="251"/>
      <c r="G676" s="249"/>
      <c r="H676" s="232"/>
      <c r="I676" s="252"/>
      <c r="J676" s="232"/>
      <c r="K676" s="295"/>
      <c r="L676" s="235"/>
    </row>
    <row r="677" spans="2:12">
      <c r="B677" s="225"/>
      <c r="C677" s="418"/>
      <c r="D677" s="419"/>
      <c r="E677" s="241"/>
      <c r="F677" s="251"/>
      <c r="G677" s="249"/>
      <c r="H677" s="232"/>
      <c r="I677" s="252"/>
      <c r="J677" s="232"/>
      <c r="K677" s="295"/>
      <c r="L677" s="235"/>
    </row>
    <row r="678" spans="2:12">
      <c r="B678" s="225"/>
      <c r="C678" s="418"/>
      <c r="D678" s="419"/>
      <c r="E678" s="241"/>
      <c r="F678" s="251"/>
      <c r="G678" s="249"/>
      <c r="H678" s="232"/>
      <c r="I678" s="252"/>
      <c r="J678" s="232"/>
      <c r="K678" s="295"/>
      <c r="L678" s="235"/>
    </row>
    <row r="679" spans="2:12">
      <c r="B679" s="225"/>
      <c r="C679" s="418"/>
      <c r="D679" s="419"/>
      <c r="E679" s="241"/>
      <c r="F679" s="251"/>
      <c r="G679" s="249"/>
      <c r="H679" s="232"/>
      <c r="I679" s="252"/>
      <c r="J679" s="232"/>
      <c r="K679" s="295"/>
      <c r="L679" s="235"/>
    </row>
    <row r="680" spans="2:12">
      <c r="B680" s="225"/>
      <c r="C680" s="418"/>
      <c r="D680" s="419"/>
      <c r="E680" s="241"/>
      <c r="F680" s="251"/>
      <c r="G680" s="249"/>
      <c r="H680" s="232"/>
      <c r="I680" s="252"/>
      <c r="J680" s="232"/>
      <c r="K680" s="295"/>
      <c r="L680" s="235"/>
    </row>
    <row r="681" spans="2:12">
      <c r="B681" s="225"/>
      <c r="C681" s="418"/>
      <c r="D681" s="419"/>
      <c r="E681" s="241"/>
      <c r="F681" s="251"/>
      <c r="G681" s="249"/>
      <c r="H681" s="232"/>
      <c r="I681" s="252"/>
      <c r="J681" s="232"/>
      <c r="K681" s="295"/>
      <c r="L681" s="235"/>
    </row>
    <row r="682" spans="2:12">
      <c r="B682" s="225"/>
      <c r="C682" s="418"/>
      <c r="D682" s="419"/>
      <c r="E682" s="241"/>
      <c r="F682" s="251"/>
      <c r="G682" s="249"/>
      <c r="H682" s="232"/>
      <c r="I682" s="252"/>
      <c r="J682" s="232"/>
      <c r="K682" s="295"/>
      <c r="L682" s="235"/>
    </row>
    <row r="683" spans="2:12">
      <c r="B683" s="225"/>
      <c r="C683" s="418"/>
      <c r="D683" s="419"/>
      <c r="E683" s="241"/>
      <c r="F683" s="251"/>
      <c r="G683" s="249"/>
      <c r="H683" s="232"/>
      <c r="I683" s="252"/>
      <c r="J683" s="232"/>
      <c r="K683" s="295"/>
      <c r="L683" s="235"/>
    </row>
    <row r="684" spans="2:12">
      <c r="B684" s="225"/>
      <c r="C684" s="418"/>
      <c r="D684" s="419"/>
      <c r="E684" s="241"/>
      <c r="F684" s="251"/>
      <c r="G684" s="249"/>
      <c r="H684" s="232"/>
      <c r="I684" s="252"/>
      <c r="J684" s="232"/>
      <c r="K684" s="295"/>
      <c r="L684" s="235"/>
    </row>
    <row r="685" spans="2:12">
      <c r="B685" s="225"/>
      <c r="C685" s="418"/>
      <c r="D685" s="419"/>
      <c r="E685" s="241"/>
      <c r="F685" s="251"/>
      <c r="G685" s="249"/>
      <c r="H685" s="232"/>
      <c r="I685" s="252"/>
      <c r="J685" s="232"/>
      <c r="K685" s="295"/>
      <c r="L685" s="235"/>
    </row>
    <row r="686" spans="2:12">
      <c r="B686" s="225"/>
      <c r="C686" s="418"/>
      <c r="D686" s="419"/>
      <c r="E686" s="241"/>
      <c r="F686" s="251"/>
      <c r="G686" s="249"/>
      <c r="H686" s="232"/>
      <c r="I686" s="252"/>
      <c r="J686" s="232"/>
      <c r="K686" s="295"/>
      <c r="L686" s="235"/>
    </row>
    <row r="687" spans="2:12">
      <c r="B687" s="225"/>
      <c r="C687" s="418"/>
      <c r="D687" s="419"/>
      <c r="E687" s="241"/>
      <c r="F687" s="251"/>
      <c r="G687" s="249"/>
      <c r="H687" s="232"/>
      <c r="I687" s="252"/>
      <c r="J687" s="232"/>
      <c r="K687" s="295"/>
      <c r="L687" s="235"/>
    </row>
    <row r="688" spans="2:12">
      <c r="B688" s="225"/>
      <c r="C688" s="418"/>
      <c r="D688" s="419"/>
      <c r="E688" s="241"/>
      <c r="F688" s="251"/>
      <c r="G688" s="249"/>
      <c r="H688" s="232"/>
      <c r="I688" s="252"/>
      <c r="J688" s="232"/>
      <c r="K688" s="295"/>
      <c r="L688" s="235"/>
    </row>
    <row r="689" spans="2:12">
      <c r="B689" s="225"/>
      <c r="C689" s="418"/>
      <c r="D689" s="419"/>
      <c r="E689" s="241"/>
      <c r="F689" s="251"/>
      <c r="G689" s="249"/>
      <c r="H689" s="232"/>
      <c r="I689" s="252"/>
      <c r="J689" s="232"/>
      <c r="K689" s="295"/>
      <c r="L689" s="235"/>
    </row>
    <row r="690" spans="2:12">
      <c r="B690" s="225"/>
      <c r="C690" s="418"/>
      <c r="D690" s="419"/>
      <c r="E690" s="241"/>
      <c r="F690" s="251"/>
      <c r="G690" s="249"/>
      <c r="H690" s="232"/>
      <c r="I690" s="252"/>
      <c r="J690" s="232"/>
      <c r="K690" s="295"/>
      <c r="L690" s="235"/>
    </row>
    <row r="691" spans="2:12">
      <c r="B691" s="225"/>
      <c r="C691" s="418"/>
      <c r="D691" s="419"/>
      <c r="E691" s="241"/>
      <c r="F691" s="251"/>
      <c r="G691" s="249"/>
      <c r="H691" s="232"/>
      <c r="I691" s="252"/>
      <c r="J691" s="232"/>
      <c r="K691" s="295"/>
      <c r="L691" s="235"/>
    </row>
    <row r="692" spans="2:12">
      <c r="B692" s="225"/>
      <c r="C692" s="418"/>
      <c r="D692" s="419"/>
      <c r="E692" s="241"/>
      <c r="F692" s="251"/>
      <c r="G692" s="249"/>
      <c r="H692" s="232"/>
      <c r="I692" s="252"/>
      <c r="J692" s="232"/>
      <c r="K692" s="295"/>
      <c r="L692" s="235"/>
    </row>
    <row r="693" spans="2:12">
      <c r="B693" s="225"/>
      <c r="C693" s="418"/>
      <c r="D693" s="419"/>
      <c r="E693" s="241"/>
      <c r="F693" s="251"/>
      <c r="G693" s="249"/>
      <c r="H693" s="232"/>
      <c r="I693" s="252"/>
      <c r="J693" s="232"/>
      <c r="K693" s="295"/>
      <c r="L693" s="235"/>
    </row>
    <row r="694" spans="2:12">
      <c r="B694" s="225"/>
      <c r="C694" s="418"/>
      <c r="D694" s="419"/>
      <c r="E694" s="241"/>
      <c r="F694" s="251"/>
      <c r="G694" s="249"/>
      <c r="H694" s="232"/>
      <c r="I694" s="252"/>
      <c r="J694" s="232"/>
      <c r="K694" s="295"/>
      <c r="L694" s="235"/>
    </row>
    <row r="695" spans="2:12">
      <c r="B695" s="225"/>
      <c r="C695" s="418"/>
      <c r="D695" s="419"/>
      <c r="E695" s="241"/>
      <c r="F695" s="251"/>
      <c r="G695" s="249"/>
      <c r="H695" s="232"/>
      <c r="I695" s="252"/>
      <c r="J695" s="232"/>
      <c r="K695" s="295"/>
      <c r="L695" s="235"/>
    </row>
    <row r="696" spans="2:12">
      <c r="B696" s="225"/>
      <c r="C696" s="418"/>
      <c r="D696" s="419"/>
      <c r="E696" s="241"/>
      <c r="F696" s="251"/>
      <c r="G696" s="249"/>
      <c r="H696" s="232"/>
      <c r="I696" s="252"/>
      <c r="J696" s="232"/>
      <c r="K696" s="295"/>
      <c r="L696" s="235"/>
    </row>
    <row r="697" spans="2:12">
      <c r="B697" s="225"/>
      <c r="C697" s="418"/>
      <c r="D697" s="419"/>
      <c r="E697" s="241"/>
      <c r="F697" s="251"/>
      <c r="G697" s="249"/>
      <c r="H697" s="232"/>
      <c r="I697" s="252"/>
      <c r="J697" s="232"/>
      <c r="K697" s="295"/>
      <c r="L697" s="235"/>
    </row>
    <row r="698" spans="2:12">
      <c r="B698" s="225"/>
      <c r="C698" s="418"/>
      <c r="D698" s="419"/>
      <c r="E698" s="241"/>
      <c r="F698" s="251"/>
      <c r="G698" s="249"/>
      <c r="H698" s="232"/>
      <c r="I698" s="252"/>
      <c r="J698" s="232"/>
      <c r="K698" s="295"/>
      <c r="L698" s="235"/>
    </row>
    <row r="699" spans="2:12">
      <c r="B699" s="225"/>
      <c r="C699" s="418"/>
      <c r="D699" s="419"/>
      <c r="E699" s="241"/>
      <c r="F699" s="251"/>
      <c r="G699" s="249"/>
      <c r="H699" s="232"/>
      <c r="I699" s="252"/>
      <c r="J699" s="232"/>
      <c r="K699" s="295"/>
      <c r="L699" s="235"/>
    </row>
    <row r="700" spans="2:12">
      <c r="B700" s="225"/>
      <c r="C700" s="418"/>
      <c r="D700" s="419"/>
      <c r="E700" s="241"/>
      <c r="F700" s="251"/>
      <c r="G700" s="249"/>
      <c r="H700" s="232"/>
      <c r="I700" s="252"/>
      <c r="J700" s="232"/>
      <c r="K700" s="295"/>
      <c r="L700" s="235"/>
    </row>
    <row r="701" spans="2:12">
      <c r="B701" s="225"/>
      <c r="C701" s="418"/>
      <c r="D701" s="419"/>
      <c r="E701" s="241"/>
      <c r="F701" s="251"/>
      <c r="G701" s="249"/>
      <c r="H701" s="232"/>
      <c r="I701" s="252"/>
      <c r="J701" s="232"/>
      <c r="K701" s="295"/>
      <c r="L701" s="235"/>
    </row>
    <row r="702" spans="2:12">
      <c r="B702" s="225"/>
      <c r="C702" s="418"/>
      <c r="D702" s="419"/>
      <c r="E702" s="241"/>
      <c r="F702" s="251"/>
      <c r="G702" s="249"/>
      <c r="H702" s="232"/>
      <c r="I702" s="252"/>
      <c r="J702" s="232"/>
      <c r="K702" s="295"/>
      <c r="L702" s="235"/>
    </row>
    <row r="703" spans="2:12">
      <c r="B703" s="225"/>
      <c r="C703" s="418"/>
      <c r="D703" s="419"/>
      <c r="E703" s="241"/>
      <c r="F703" s="251"/>
      <c r="G703" s="249"/>
      <c r="H703" s="232"/>
      <c r="I703" s="252"/>
      <c r="J703" s="232"/>
      <c r="K703" s="295"/>
      <c r="L703" s="235"/>
    </row>
    <row r="704" spans="2:12">
      <c r="B704" s="225"/>
      <c r="C704" s="418"/>
      <c r="D704" s="419"/>
      <c r="E704" s="241"/>
      <c r="F704" s="251"/>
      <c r="G704" s="249"/>
      <c r="H704" s="232"/>
      <c r="I704" s="252"/>
      <c r="J704" s="232"/>
      <c r="K704" s="295"/>
      <c r="L704" s="235"/>
    </row>
    <row r="705" spans="2:12">
      <c r="B705" s="225"/>
      <c r="C705" s="418"/>
      <c r="D705" s="419"/>
      <c r="E705" s="241"/>
      <c r="F705" s="251"/>
      <c r="G705" s="249"/>
      <c r="H705" s="232"/>
      <c r="I705" s="252"/>
      <c r="J705" s="232"/>
      <c r="K705" s="295"/>
      <c r="L705" s="235"/>
    </row>
    <row r="706" spans="2:12">
      <c r="B706" s="225"/>
      <c r="C706" s="418"/>
      <c r="D706" s="419"/>
      <c r="E706" s="241"/>
      <c r="F706" s="251"/>
      <c r="G706" s="249"/>
      <c r="H706" s="232"/>
      <c r="I706" s="252"/>
      <c r="J706" s="232"/>
      <c r="K706" s="295"/>
      <c r="L706" s="235"/>
    </row>
    <row r="707" spans="2:12">
      <c r="B707" s="225"/>
      <c r="C707" s="418"/>
      <c r="D707" s="419"/>
      <c r="E707" s="241"/>
      <c r="F707" s="251"/>
      <c r="G707" s="249"/>
      <c r="H707" s="232"/>
      <c r="I707" s="252"/>
      <c r="J707" s="232"/>
      <c r="K707" s="295"/>
      <c r="L707" s="235"/>
    </row>
    <row r="708" spans="2:12">
      <c r="B708" s="225"/>
      <c r="C708" s="418"/>
      <c r="D708" s="419"/>
      <c r="E708" s="241"/>
      <c r="F708" s="251"/>
      <c r="G708" s="249"/>
      <c r="H708" s="232"/>
      <c r="I708" s="252"/>
      <c r="J708" s="232"/>
      <c r="K708" s="295"/>
      <c r="L708" s="235"/>
    </row>
    <row r="709" spans="2:12">
      <c r="B709" s="225"/>
      <c r="C709" s="418"/>
      <c r="D709" s="419"/>
      <c r="E709" s="241"/>
      <c r="F709" s="251"/>
      <c r="G709" s="249"/>
      <c r="H709" s="232"/>
      <c r="I709" s="252"/>
      <c r="J709" s="232"/>
      <c r="K709" s="295"/>
      <c r="L709" s="235"/>
    </row>
    <row r="710" spans="2:12">
      <c r="B710" s="225"/>
      <c r="C710" s="418"/>
      <c r="D710" s="419"/>
      <c r="E710" s="241"/>
      <c r="F710" s="251"/>
      <c r="G710" s="249"/>
      <c r="H710" s="232"/>
      <c r="I710" s="252"/>
      <c r="J710" s="232"/>
      <c r="K710" s="295"/>
      <c r="L710" s="235"/>
    </row>
    <row r="711" spans="2:12">
      <c r="B711" s="225"/>
      <c r="C711" s="418"/>
      <c r="D711" s="419"/>
      <c r="E711" s="241"/>
      <c r="F711" s="251"/>
      <c r="G711" s="249"/>
      <c r="H711" s="232"/>
      <c r="I711" s="252"/>
      <c r="J711" s="232"/>
      <c r="K711" s="295"/>
      <c r="L711" s="235"/>
    </row>
    <row r="712" spans="2:12">
      <c r="B712" s="225"/>
      <c r="C712" s="418"/>
      <c r="D712" s="419"/>
      <c r="E712" s="241"/>
      <c r="F712" s="251"/>
      <c r="G712" s="249"/>
      <c r="H712" s="232"/>
      <c r="I712" s="252"/>
      <c r="J712" s="232"/>
      <c r="K712" s="295"/>
      <c r="L712" s="235"/>
    </row>
    <row r="713" spans="2:12">
      <c r="B713" s="225"/>
      <c r="C713" s="418"/>
      <c r="D713" s="419"/>
      <c r="E713" s="241"/>
      <c r="F713" s="251"/>
      <c r="G713" s="249"/>
      <c r="H713" s="232"/>
      <c r="I713" s="252"/>
      <c r="J713" s="232"/>
      <c r="K713" s="295"/>
      <c r="L713" s="235"/>
    </row>
    <row r="714" spans="2:12">
      <c r="B714" s="225"/>
      <c r="C714" s="418"/>
      <c r="D714" s="419"/>
      <c r="E714" s="241"/>
      <c r="F714" s="251"/>
      <c r="G714" s="249"/>
      <c r="H714" s="232"/>
      <c r="I714" s="252"/>
      <c r="J714" s="232"/>
      <c r="K714" s="295"/>
      <c r="L714" s="235"/>
    </row>
    <row r="715" spans="2:12">
      <c r="B715" s="225"/>
      <c r="C715" s="418"/>
      <c r="D715" s="419"/>
      <c r="E715" s="241"/>
      <c r="F715" s="251"/>
      <c r="G715" s="249"/>
      <c r="H715" s="232"/>
      <c r="I715" s="252"/>
      <c r="J715" s="232"/>
      <c r="K715" s="295"/>
      <c r="L715" s="235"/>
    </row>
    <row r="716" spans="2:12">
      <c r="B716" s="225"/>
      <c r="C716" s="418"/>
      <c r="D716" s="419"/>
      <c r="E716" s="241"/>
      <c r="F716" s="251"/>
      <c r="G716" s="249"/>
      <c r="H716" s="232"/>
      <c r="I716" s="252"/>
      <c r="J716" s="232"/>
      <c r="K716" s="295"/>
      <c r="L716" s="235"/>
    </row>
    <row r="717" spans="2:12">
      <c r="B717" s="225"/>
      <c r="C717" s="418"/>
      <c r="D717" s="419"/>
      <c r="E717" s="241"/>
      <c r="F717" s="251"/>
      <c r="G717" s="249"/>
      <c r="H717" s="232"/>
      <c r="I717" s="252"/>
      <c r="J717" s="232"/>
      <c r="K717" s="295"/>
      <c r="L717" s="235"/>
    </row>
    <row r="718" spans="2:12">
      <c r="B718" s="225"/>
      <c r="C718" s="418"/>
      <c r="D718" s="419"/>
      <c r="E718" s="241"/>
      <c r="F718" s="251"/>
      <c r="G718" s="249"/>
      <c r="H718" s="232"/>
      <c r="I718" s="252"/>
      <c r="J718" s="232"/>
      <c r="K718" s="295"/>
      <c r="L718" s="235"/>
    </row>
    <row r="719" spans="2:12">
      <c r="B719" s="225"/>
      <c r="C719" s="418"/>
      <c r="D719" s="419"/>
      <c r="E719" s="241"/>
      <c r="F719" s="251"/>
      <c r="G719" s="249"/>
      <c r="H719" s="232"/>
      <c r="I719" s="252"/>
      <c r="J719" s="232"/>
      <c r="K719" s="295"/>
      <c r="L719" s="235"/>
    </row>
    <row r="720" spans="2:12">
      <c r="B720" s="225"/>
      <c r="C720" s="418"/>
      <c r="D720" s="419"/>
      <c r="E720" s="241"/>
      <c r="F720" s="251"/>
      <c r="G720" s="249"/>
      <c r="H720" s="232"/>
      <c r="I720" s="252"/>
      <c r="J720" s="232"/>
      <c r="K720" s="295"/>
      <c r="L720" s="235"/>
    </row>
    <row r="721" spans="2:12">
      <c r="B721" s="225"/>
      <c r="C721" s="418"/>
      <c r="D721" s="419"/>
      <c r="E721" s="241"/>
      <c r="F721" s="251"/>
      <c r="G721" s="249"/>
      <c r="H721" s="232"/>
      <c r="I721" s="252"/>
      <c r="J721" s="232"/>
      <c r="K721" s="295"/>
      <c r="L721" s="235"/>
    </row>
    <row r="722" spans="2:12">
      <c r="B722" s="225"/>
      <c r="C722" s="418"/>
      <c r="D722" s="419"/>
      <c r="E722" s="241"/>
      <c r="F722" s="251"/>
      <c r="G722" s="249"/>
      <c r="H722" s="232"/>
      <c r="I722" s="252"/>
      <c r="J722" s="232"/>
      <c r="K722" s="295"/>
      <c r="L722" s="235"/>
    </row>
    <row r="723" spans="2:12">
      <c r="B723" s="225"/>
      <c r="C723" s="418"/>
      <c r="D723" s="419"/>
      <c r="E723" s="241"/>
      <c r="F723" s="251"/>
      <c r="G723" s="249"/>
      <c r="H723" s="232"/>
      <c r="I723" s="252"/>
      <c r="J723" s="232"/>
      <c r="K723" s="295"/>
      <c r="L723" s="235"/>
    </row>
    <row r="724" spans="2:12">
      <c r="B724" s="225"/>
      <c r="C724" s="418"/>
      <c r="D724" s="419"/>
      <c r="E724" s="241"/>
      <c r="F724" s="251"/>
      <c r="G724" s="249"/>
      <c r="H724" s="232"/>
      <c r="I724" s="252"/>
      <c r="J724" s="232"/>
      <c r="K724" s="295"/>
      <c r="L724" s="235"/>
    </row>
    <row r="725" spans="2:12">
      <c r="B725" s="225"/>
      <c r="C725" s="418"/>
      <c r="D725" s="419"/>
      <c r="E725" s="241"/>
      <c r="F725" s="251"/>
      <c r="G725" s="249"/>
      <c r="H725" s="232"/>
      <c r="I725" s="252"/>
      <c r="J725" s="232"/>
      <c r="K725" s="295"/>
      <c r="L725" s="235"/>
    </row>
    <row r="726" spans="2:12">
      <c r="B726" s="225"/>
      <c r="C726" s="418"/>
      <c r="D726" s="419"/>
      <c r="E726" s="241"/>
      <c r="F726" s="251"/>
      <c r="G726" s="249"/>
      <c r="H726" s="232"/>
      <c r="I726" s="252"/>
      <c r="J726" s="232"/>
      <c r="K726" s="295"/>
      <c r="L726" s="235"/>
    </row>
    <row r="727" spans="2:12">
      <c r="B727" s="225"/>
      <c r="C727" s="418"/>
      <c r="D727" s="419"/>
      <c r="E727" s="241"/>
      <c r="F727" s="251"/>
      <c r="G727" s="249"/>
      <c r="H727" s="232"/>
      <c r="I727" s="252"/>
      <c r="J727" s="232"/>
      <c r="K727" s="295"/>
      <c r="L727" s="235"/>
    </row>
    <row r="728" spans="2:12">
      <c r="B728" s="225"/>
      <c r="C728" s="418"/>
      <c r="D728" s="419"/>
      <c r="E728" s="241"/>
      <c r="F728" s="251"/>
      <c r="G728" s="249"/>
      <c r="H728" s="232"/>
      <c r="I728" s="252"/>
      <c r="J728" s="232"/>
      <c r="K728" s="295"/>
      <c r="L728" s="235"/>
    </row>
    <row r="729" spans="2:12">
      <c r="B729" s="225"/>
      <c r="C729" s="418"/>
      <c r="D729" s="419"/>
      <c r="E729" s="241"/>
      <c r="F729" s="251"/>
      <c r="G729" s="249"/>
      <c r="H729" s="232"/>
      <c r="I729" s="252"/>
      <c r="J729" s="232"/>
      <c r="K729" s="295"/>
      <c r="L729" s="235"/>
    </row>
    <row r="730" spans="2:12">
      <c r="B730" s="225"/>
      <c r="C730" s="418"/>
      <c r="D730" s="419"/>
      <c r="E730" s="241"/>
      <c r="F730" s="251"/>
      <c r="G730" s="249"/>
      <c r="H730" s="232"/>
      <c r="I730" s="252"/>
      <c r="J730" s="232"/>
      <c r="K730" s="295"/>
      <c r="L730" s="235"/>
    </row>
    <row r="731" spans="2:12">
      <c r="B731" s="225"/>
      <c r="C731" s="418"/>
      <c r="D731" s="419"/>
      <c r="E731" s="241"/>
      <c r="F731" s="251"/>
      <c r="G731" s="249"/>
      <c r="H731" s="232"/>
      <c r="I731" s="252"/>
      <c r="J731" s="232"/>
      <c r="K731" s="295"/>
      <c r="L731" s="235"/>
    </row>
    <row r="732" spans="2:12">
      <c r="B732" s="225"/>
      <c r="C732" s="418"/>
      <c r="D732" s="419"/>
      <c r="E732" s="241"/>
      <c r="F732" s="251"/>
      <c r="G732" s="249"/>
      <c r="H732" s="232"/>
      <c r="I732" s="252"/>
      <c r="J732" s="232"/>
      <c r="K732" s="295"/>
      <c r="L732" s="235"/>
    </row>
    <row r="733" spans="2:12">
      <c r="B733" s="225"/>
      <c r="C733" s="418"/>
      <c r="D733" s="419"/>
      <c r="E733" s="241"/>
      <c r="F733" s="251"/>
      <c r="G733" s="249"/>
      <c r="H733" s="232"/>
      <c r="I733" s="252"/>
      <c r="J733" s="232"/>
      <c r="K733" s="295"/>
      <c r="L733" s="235"/>
    </row>
    <row r="734" spans="2:12">
      <c r="B734" s="225"/>
      <c r="C734" s="418"/>
      <c r="D734" s="419"/>
      <c r="E734" s="241"/>
      <c r="F734" s="251"/>
      <c r="G734" s="249"/>
      <c r="H734" s="232"/>
      <c r="I734" s="252"/>
      <c r="J734" s="232"/>
      <c r="K734" s="295"/>
      <c r="L734" s="235"/>
    </row>
    <row r="735" spans="2:12">
      <c r="B735" s="225"/>
      <c r="C735" s="418"/>
      <c r="D735" s="419"/>
      <c r="E735" s="241"/>
      <c r="F735" s="251"/>
      <c r="G735" s="249"/>
      <c r="H735" s="232"/>
      <c r="I735" s="252"/>
      <c r="J735" s="232"/>
      <c r="K735" s="295"/>
      <c r="L735" s="235"/>
    </row>
    <row r="736" spans="2:12">
      <c r="B736" s="225"/>
      <c r="C736" s="418"/>
      <c r="D736" s="419"/>
      <c r="E736" s="241"/>
      <c r="F736" s="251"/>
      <c r="G736" s="249"/>
      <c r="H736" s="232"/>
      <c r="I736" s="252"/>
      <c r="J736" s="232"/>
      <c r="K736" s="295"/>
      <c r="L736" s="235"/>
    </row>
    <row r="737" spans="2:12">
      <c r="B737" s="225"/>
      <c r="C737" s="418"/>
      <c r="D737" s="419"/>
      <c r="E737" s="241"/>
      <c r="F737" s="251"/>
      <c r="G737" s="249"/>
      <c r="H737" s="232"/>
      <c r="I737" s="252"/>
      <c r="J737" s="232"/>
      <c r="K737" s="295"/>
      <c r="L737" s="235"/>
    </row>
    <row r="738" spans="2:12">
      <c r="B738" s="225"/>
      <c r="C738" s="418"/>
      <c r="D738" s="419"/>
      <c r="E738" s="241"/>
      <c r="F738" s="251"/>
      <c r="G738" s="249"/>
      <c r="H738" s="232"/>
      <c r="I738" s="252"/>
      <c r="J738" s="232"/>
      <c r="K738" s="295"/>
      <c r="L738" s="235"/>
    </row>
    <row r="739" spans="2:12">
      <c r="B739" s="225"/>
      <c r="C739" s="418"/>
      <c r="D739" s="419"/>
      <c r="E739" s="241"/>
      <c r="F739" s="251"/>
      <c r="G739" s="249"/>
      <c r="H739" s="232"/>
      <c r="I739" s="252"/>
      <c r="J739" s="232"/>
      <c r="K739" s="295"/>
      <c r="L739" s="235"/>
    </row>
    <row r="740" spans="2:12">
      <c r="B740" s="225"/>
      <c r="C740" s="418"/>
      <c r="D740" s="419"/>
      <c r="E740" s="241"/>
      <c r="F740" s="251"/>
      <c r="G740" s="249"/>
      <c r="H740" s="232"/>
      <c r="I740" s="252"/>
      <c r="J740" s="232"/>
      <c r="K740" s="295"/>
      <c r="L740" s="235"/>
    </row>
    <row r="741" spans="2:12">
      <c r="B741" s="225"/>
      <c r="C741" s="418"/>
      <c r="D741" s="419"/>
      <c r="E741" s="241"/>
      <c r="F741" s="251"/>
      <c r="G741" s="249"/>
      <c r="H741" s="232"/>
      <c r="I741" s="252"/>
      <c r="J741" s="232"/>
      <c r="K741" s="295"/>
      <c r="L741" s="235"/>
    </row>
    <row r="742" spans="2:12">
      <c r="B742" s="225"/>
      <c r="C742" s="418"/>
      <c r="D742" s="419"/>
      <c r="E742" s="241"/>
      <c r="F742" s="251"/>
      <c r="G742" s="249"/>
      <c r="H742" s="232"/>
      <c r="I742" s="252"/>
      <c r="J742" s="232"/>
      <c r="K742" s="295"/>
      <c r="L742" s="235"/>
    </row>
    <row r="743" spans="2:12">
      <c r="B743" s="225"/>
      <c r="C743" s="418"/>
      <c r="D743" s="419"/>
      <c r="E743" s="241"/>
      <c r="F743" s="251"/>
      <c r="G743" s="249"/>
      <c r="H743" s="232"/>
      <c r="I743" s="252"/>
      <c r="J743" s="232"/>
      <c r="K743" s="295"/>
      <c r="L743" s="235"/>
    </row>
    <row r="744" spans="2:12">
      <c r="B744" s="225"/>
      <c r="C744" s="418"/>
      <c r="D744" s="419"/>
      <c r="E744" s="241"/>
      <c r="F744" s="251"/>
      <c r="G744" s="249"/>
      <c r="H744" s="232"/>
      <c r="I744" s="252"/>
      <c r="J744" s="232"/>
      <c r="K744" s="295"/>
      <c r="L744" s="235"/>
    </row>
    <row r="745" spans="2:12">
      <c r="B745" s="225"/>
      <c r="C745" s="418"/>
      <c r="D745" s="419"/>
      <c r="E745" s="241"/>
      <c r="F745" s="251"/>
      <c r="G745" s="249"/>
      <c r="H745" s="232"/>
      <c r="I745" s="252"/>
      <c r="J745" s="232"/>
      <c r="K745" s="295"/>
      <c r="L745" s="235"/>
    </row>
    <row r="746" spans="2:12">
      <c r="B746" s="225"/>
      <c r="C746" s="418"/>
      <c r="D746" s="419"/>
      <c r="E746" s="241"/>
      <c r="F746" s="251"/>
      <c r="G746" s="249"/>
      <c r="H746" s="232"/>
      <c r="I746" s="252"/>
      <c r="J746" s="232"/>
      <c r="K746" s="295"/>
      <c r="L746" s="235"/>
    </row>
    <row r="747" spans="2:12">
      <c r="B747" s="225"/>
      <c r="C747" s="418"/>
      <c r="D747" s="419"/>
      <c r="E747" s="241"/>
      <c r="F747" s="251"/>
      <c r="G747" s="249"/>
      <c r="H747" s="232"/>
      <c r="I747" s="252"/>
      <c r="J747" s="232"/>
      <c r="K747" s="295"/>
      <c r="L747" s="235"/>
    </row>
    <row r="748" spans="2:12">
      <c r="B748" s="225"/>
      <c r="C748" s="418"/>
      <c r="D748" s="419"/>
      <c r="E748" s="241"/>
      <c r="F748" s="251"/>
      <c r="G748" s="249"/>
      <c r="H748" s="232"/>
      <c r="I748" s="252"/>
      <c r="J748" s="232"/>
      <c r="K748" s="295"/>
      <c r="L748" s="235"/>
    </row>
    <row r="749" spans="2:12">
      <c r="B749" s="225"/>
      <c r="C749" s="418"/>
      <c r="D749" s="419"/>
      <c r="E749" s="241"/>
      <c r="F749" s="251"/>
      <c r="G749" s="249"/>
      <c r="H749" s="232"/>
      <c r="I749" s="252"/>
      <c r="J749" s="232"/>
      <c r="K749" s="295"/>
      <c r="L749" s="235"/>
    </row>
    <row r="750" spans="2:12">
      <c r="B750" s="225"/>
      <c r="C750" s="418"/>
      <c r="D750" s="419"/>
      <c r="E750" s="241"/>
      <c r="F750" s="251"/>
      <c r="G750" s="249"/>
      <c r="H750" s="232"/>
      <c r="I750" s="252"/>
      <c r="J750" s="232"/>
      <c r="K750" s="295"/>
      <c r="L750" s="235"/>
    </row>
    <row r="751" spans="2:12">
      <c r="B751" s="225"/>
      <c r="C751" s="418"/>
      <c r="D751" s="419"/>
      <c r="E751" s="241"/>
      <c r="F751" s="251"/>
      <c r="G751" s="249"/>
      <c r="H751" s="232"/>
      <c r="I751" s="252"/>
      <c r="J751" s="232"/>
      <c r="K751" s="295"/>
      <c r="L751" s="235"/>
    </row>
    <row r="752" spans="2:12">
      <c r="B752" s="225"/>
      <c r="C752" s="418"/>
      <c r="D752" s="419"/>
      <c r="E752" s="241"/>
      <c r="F752" s="251"/>
      <c r="G752" s="249"/>
      <c r="H752" s="232"/>
      <c r="I752" s="252"/>
      <c r="J752" s="232"/>
      <c r="K752" s="295"/>
      <c r="L752" s="235"/>
    </row>
    <row r="753" spans="2:12">
      <c r="B753" s="225"/>
      <c r="C753" s="418"/>
      <c r="D753" s="419"/>
      <c r="E753" s="241"/>
      <c r="F753" s="251"/>
      <c r="G753" s="249"/>
      <c r="H753" s="232"/>
      <c r="I753" s="252"/>
      <c r="J753" s="232"/>
      <c r="K753" s="295"/>
      <c r="L753" s="235"/>
    </row>
    <row r="754" spans="2:12">
      <c r="B754" s="225"/>
      <c r="C754" s="418"/>
      <c r="D754" s="419"/>
      <c r="E754" s="241"/>
      <c r="F754" s="251"/>
      <c r="G754" s="249"/>
      <c r="H754" s="232"/>
      <c r="I754" s="252"/>
      <c r="J754" s="232"/>
      <c r="K754" s="295"/>
      <c r="L754" s="235"/>
    </row>
    <row r="755" spans="2:12">
      <c r="B755" s="225"/>
      <c r="C755" s="418"/>
      <c r="D755" s="419"/>
      <c r="E755" s="241"/>
      <c r="F755" s="251"/>
      <c r="G755" s="249"/>
      <c r="H755" s="232"/>
      <c r="I755" s="252"/>
      <c r="J755" s="232"/>
      <c r="K755" s="295"/>
      <c r="L755" s="235"/>
    </row>
    <row r="756" spans="2:12">
      <c r="B756" s="225"/>
      <c r="C756" s="418"/>
      <c r="D756" s="419"/>
      <c r="E756" s="241"/>
      <c r="F756" s="251"/>
      <c r="G756" s="249"/>
      <c r="H756" s="232"/>
      <c r="I756" s="252"/>
      <c r="J756" s="232"/>
      <c r="K756" s="295"/>
      <c r="L756" s="235"/>
    </row>
    <row r="757" spans="2:12">
      <c r="B757" s="225"/>
      <c r="C757" s="418"/>
      <c r="D757" s="419"/>
      <c r="E757" s="241"/>
      <c r="F757" s="251"/>
      <c r="G757" s="249"/>
      <c r="H757" s="232"/>
      <c r="I757" s="252"/>
      <c r="J757" s="232"/>
      <c r="K757" s="295"/>
      <c r="L757" s="235"/>
    </row>
    <row r="758" spans="2:12">
      <c r="B758" s="225"/>
      <c r="C758" s="418"/>
      <c r="D758" s="419"/>
      <c r="E758" s="241"/>
      <c r="F758" s="251"/>
      <c r="G758" s="249"/>
      <c r="H758" s="232"/>
      <c r="I758" s="252"/>
      <c r="J758" s="232"/>
      <c r="K758" s="295"/>
      <c r="L758" s="235"/>
    </row>
    <row r="759" spans="2:12">
      <c r="B759" s="225"/>
      <c r="C759" s="418"/>
      <c r="D759" s="419"/>
      <c r="E759" s="241"/>
      <c r="F759" s="251"/>
      <c r="G759" s="249"/>
      <c r="H759" s="232"/>
      <c r="I759" s="252"/>
      <c r="J759" s="232"/>
      <c r="K759" s="295"/>
      <c r="L759" s="235"/>
    </row>
    <row r="760" spans="2:12">
      <c r="B760" s="225"/>
      <c r="C760" s="418"/>
      <c r="D760" s="419"/>
      <c r="E760" s="241"/>
      <c r="F760" s="251"/>
      <c r="G760" s="249"/>
      <c r="H760" s="232"/>
      <c r="I760" s="252"/>
      <c r="J760" s="232"/>
      <c r="K760" s="295"/>
      <c r="L760" s="235"/>
    </row>
    <row r="761" spans="2:12">
      <c r="B761" s="225"/>
      <c r="C761" s="418"/>
      <c r="D761" s="419"/>
      <c r="E761" s="241"/>
      <c r="F761" s="251"/>
      <c r="G761" s="249"/>
      <c r="H761" s="232"/>
      <c r="I761" s="252"/>
      <c r="J761" s="232"/>
      <c r="K761" s="295"/>
      <c r="L761" s="235"/>
    </row>
    <row r="762" spans="2:12">
      <c r="B762" s="225"/>
      <c r="C762" s="418"/>
      <c r="D762" s="419"/>
      <c r="E762" s="241"/>
      <c r="F762" s="251"/>
      <c r="G762" s="249"/>
      <c r="H762" s="232"/>
      <c r="I762" s="252"/>
      <c r="J762" s="232"/>
      <c r="K762" s="295"/>
      <c r="L762" s="235"/>
    </row>
    <row r="763" spans="2:12">
      <c r="B763" s="225"/>
      <c r="C763" s="418"/>
      <c r="D763" s="419"/>
      <c r="E763" s="241"/>
      <c r="F763" s="251"/>
      <c r="G763" s="249"/>
      <c r="H763" s="232"/>
      <c r="I763" s="252"/>
      <c r="J763" s="232"/>
      <c r="K763" s="295"/>
      <c r="L763" s="235"/>
    </row>
    <row r="764" spans="2:12">
      <c r="B764" s="225"/>
      <c r="C764" s="418"/>
      <c r="D764" s="419"/>
      <c r="E764" s="241"/>
      <c r="F764" s="251"/>
      <c r="G764" s="249"/>
      <c r="H764" s="232"/>
      <c r="I764" s="252"/>
      <c r="J764" s="232"/>
      <c r="K764" s="295"/>
      <c r="L764" s="235"/>
    </row>
    <row r="765" spans="2:12">
      <c r="B765" s="225"/>
      <c r="C765" s="418"/>
      <c r="D765" s="419"/>
      <c r="E765" s="241"/>
      <c r="F765" s="251"/>
      <c r="G765" s="249"/>
      <c r="H765" s="232"/>
      <c r="I765" s="252"/>
      <c r="J765" s="232"/>
      <c r="K765" s="295"/>
      <c r="L765" s="235"/>
    </row>
    <row r="766" spans="2:12">
      <c r="B766" s="225"/>
      <c r="C766" s="418"/>
      <c r="D766" s="419"/>
      <c r="E766" s="241"/>
      <c r="F766" s="251"/>
      <c r="G766" s="249"/>
      <c r="H766" s="232"/>
      <c r="I766" s="252"/>
      <c r="J766" s="232"/>
      <c r="K766" s="295"/>
      <c r="L766" s="235"/>
    </row>
    <row r="767" spans="2:12">
      <c r="B767" s="225"/>
      <c r="C767" s="418"/>
      <c r="D767" s="419"/>
      <c r="E767" s="241"/>
      <c r="F767" s="251"/>
      <c r="G767" s="249"/>
      <c r="H767" s="232"/>
      <c r="I767" s="252"/>
      <c r="J767" s="232"/>
      <c r="K767" s="295"/>
      <c r="L767" s="235"/>
    </row>
    <row r="768" spans="2:12">
      <c r="B768" s="225"/>
      <c r="C768" s="418"/>
      <c r="D768" s="419"/>
      <c r="E768" s="241"/>
      <c r="F768" s="251"/>
      <c r="G768" s="249"/>
      <c r="H768" s="232"/>
      <c r="I768" s="252"/>
      <c r="J768" s="232"/>
      <c r="K768" s="295"/>
      <c r="L768" s="235"/>
    </row>
    <row r="769" spans="2:12">
      <c r="B769" s="225"/>
      <c r="C769" s="418"/>
      <c r="D769" s="419"/>
      <c r="E769" s="241"/>
      <c r="F769" s="251"/>
      <c r="G769" s="249"/>
      <c r="H769" s="232"/>
      <c r="I769" s="252"/>
      <c r="J769" s="232"/>
      <c r="K769" s="295"/>
      <c r="L769" s="235"/>
    </row>
    <row r="770" spans="2:12">
      <c r="B770" s="225"/>
      <c r="C770" s="418"/>
      <c r="D770" s="419"/>
      <c r="E770" s="241"/>
      <c r="F770" s="251"/>
      <c r="G770" s="249"/>
      <c r="H770" s="232"/>
      <c r="I770" s="252"/>
      <c r="J770" s="232"/>
      <c r="K770" s="295"/>
      <c r="L770" s="235"/>
    </row>
    <row r="771" spans="2:12">
      <c r="B771" s="225"/>
      <c r="C771" s="418"/>
      <c r="D771" s="419"/>
      <c r="E771" s="241"/>
      <c r="F771" s="251"/>
      <c r="G771" s="249"/>
      <c r="H771" s="232"/>
      <c r="I771" s="252"/>
      <c r="J771" s="232"/>
      <c r="K771" s="295"/>
      <c r="L771" s="235"/>
    </row>
    <row r="772" spans="2:12">
      <c r="B772" s="225"/>
      <c r="C772" s="418"/>
      <c r="D772" s="419"/>
      <c r="E772" s="241"/>
      <c r="F772" s="251"/>
      <c r="G772" s="249"/>
      <c r="H772" s="232"/>
      <c r="I772" s="252"/>
      <c r="J772" s="232"/>
      <c r="K772" s="295"/>
      <c r="L772" s="235"/>
    </row>
    <row r="773" spans="2:12">
      <c r="B773" s="225"/>
      <c r="C773" s="418"/>
      <c r="D773" s="419"/>
      <c r="E773" s="241"/>
      <c r="F773" s="251"/>
      <c r="G773" s="249"/>
      <c r="H773" s="232"/>
      <c r="I773" s="252"/>
      <c r="J773" s="232"/>
      <c r="K773" s="295"/>
      <c r="L773" s="235"/>
    </row>
    <row r="774" spans="2:12">
      <c r="B774" s="225"/>
      <c r="C774" s="418"/>
      <c r="D774" s="419"/>
      <c r="E774" s="241"/>
      <c r="F774" s="251"/>
      <c r="G774" s="249"/>
      <c r="H774" s="232"/>
      <c r="I774" s="252"/>
      <c r="J774" s="232"/>
      <c r="K774" s="295"/>
      <c r="L774" s="235"/>
    </row>
    <row r="775" spans="2:12">
      <c r="B775" s="225"/>
      <c r="C775" s="418"/>
      <c r="D775" s="419"/>
      <c r="E775" s="241"/>
      <c r="F775" s="251"/>
      <c r="G775" s="249"/>
      <c r="H775" s="232"/>
      <c r="I775" s="252"/>
      <c r="J775" s="232"/>
      <c r="K775" s="295"/>
      <c r="L775" s="235"/>
    </row>
    <row r="776" spans="2:12">
      <c r="B776" s="225"/>
      <c r="C776" s="418"/>
      <c r="D776" s="419"/>
      <c r="E776" s="241"/>
      <c r="F776" s="251"/>
      <c r="G776" s="249"/>
      <c r="H776" s="232"/>
      <c r="I776" s="252"/>
      <c r="J776" s="232"/>
      <c r="K776" s="295"/>
      <c r="L776" s="235"/>
    </row>
    <row r="777" spans="2:12">
      <c r="B777" s="225"/>
      <c r="C777" s="418"/>
      <c r="D777" s="419"/>
      <c r="E777" s="241"/>
      <c r="F777" s="251"/>
      <c r="G777" s="249"/>
      <c r="H777" s="232"/>
      <c r="I777" s="252"/>
      <c r="J777" s="232"/>
      <c r="K777" s="295"/>
      <c r="L777" s="235"/>
    </row>
    <row r="778" spans="2:12">
      <c r="B778" s="225"/>
      <c r="C778" s="418"/>
      <c r="D778" s="419"/>
      <c r="E778" s="241"/>
      <c r="F778" s="251"/>
      <c r="G778" s="249"/>
      <c r="H778" s="232"/>
      <c r="I778" s="252"/>
      <c r="J778" s="232"/>
      <c r="K778" s="295"/>
      <c r="L778" s="235"/>
    </row>
    <row r="779" spans="2:12">
      <c r="B779" s="225"/>
      <c r="C779" s="418"/>
      <c r="D779" s="419"/>
      <c r="E779" s="241"/>
      <c r="F779" s="251"/>
      <c r="G779" s="249"/>
      <c r="H779" s="232"/>
      <c r="I779" s="252"/>
      <c r="J779" s="232"/>
      <c r="K779" s="295"/>
      <c r="L779" s="235"/>
    </row>
    <row r="780" spans="2:12">
      <c r="B780" s="225"/>
      <c r="C780" s="418"/>
      <c r="D780" s="419"/>
      <c r="E780" s="241"/>
      <c r="F780" s="251"/>
      <c r="G780" s="249"/>
      <c r="H780" s="232"/>
      <c r="I780" s="252"/>
      <c r="J780" s="232"/>
      <c r="K780" s="295"/>
      <c r="L780" s="235"/>
    </row>
  </sheetData>
  <mergeCells count="750">
    <mergeCell ref="C196:D196"/>
    <mergeCell ref="C236:D236"/>
    <mergeCell ref="C210:D210"/>
    <mergeCell ref="C211:D211"/>
    <mergeCell ref="C213:D213"/>
    <mergeCell ref="C215:D215"/>
    <mergeCell ref="C224:D224"/>
    <mergeCell ref="C225:D225"/>
    <mergeCell ref="C231:D231"/>
    <mergeCell ref="C232:D232"/>
    <mergeCell ref="C233:D233"/>
    <mergeCell ref="C234:D234"/>
    <mergeCell ref="C235:D235"/>
    <mergeCell ref="C218:D218"/>
    <mergeCell ref="C220:D220"/>
    <mergeCell ref="C221:D221"/>
    <mergeCell ref="C222:D222"/>
    <mergeCell ref="C216:D216"/>
    <mergeCell ref="C217:D217"/>
    <mergeCell ref="C226:D226"/>
    <mergeCell ref="C187:D187"/>
    <mergeCell ref="C141:D141"/>
    <mergeCell ref="C204:D204"/>
    <mergeCell ref="C205:D205"/>
    <mergeCell ref="C206:D206"/>
    <mergeCell ref="C207:D207"/>
    <mergeCell ref="C208:D208"/>
    <mergeCell ref="C209:D209"/>
    <mergeCell ref="C197:D197"/>
    <mergeCell ref="C198:D198"/>
    <mergeCell ref="C199:D199"/>
    <mergeCell ref="C200:D200"/>
    <mergeCell ref="C201:D201"/>
    <mergeCell ref="C202:D202"/>
    <mergeCell ref="C203:D203"/>
    <mergeCell ref="C142:D142"/>
    <mergeCell ref="C159:D159"/>
    <mergeCell ref="C158:D158"/>
    <mergeCell ref="C170:D170"/>
    <mergeCell ref="C169:D169"/>
    <mergeCell ref="C168:D168"/>
    <mergeCell ref="C167:D167"/>
    <mergeCell ref="C160:D160"/>
    <mergeCell ref="C189:D189"/>
    <mergeCell ref="C190:D190"/>
    <mergeCell ref="C191:D191"/>
    <mergeCell ref="C192:D192"/>
    <mergeCell ref="C195:D195"/>
    <mergeCell ref="C120:D120"/>
    <mergeCell ref="C117:D117"/>
    <mergeCell ref="C95:D95"/>
    <mergeCell ref="C99:D99"/>
    <mergeCell ref="C103:D103"/>
    <mergeCell ref="C119:D119"/>
    <mergeCell ref="C118:D118"/>
    <mergeCell ref="C137:D137"/>
    <mergeCell ref="C122:D122"/>
    <mergeCell ref="C121:D121"/>
    <mergeCell ref="C132:D132"/>
    <mergeCell ref="C127:D127"/>
    <mergeCell ref="C129:D129"/>
    <mergeCell ref="C130:D130"/>
    <mergeCell ref="C131:D131"/>
    <mergeCell ref="C135:D135"/>
    <mergeCell ref="C133:D133"/>
    <mergeCell ref="C136:D136"/>
    <mergeCell ref="C126:D126"/>
    <mergeCell ref="C128:D128"/>
    <mergeCell ref="C116:D116"/>
    <mergeCell ref="C113:D113"/>
    <mergeCell ref="C114:D114"/>
    <mergeCell ref="C111:D111"/>
    <mergeCell ref="C102:D102"/>
    <mergeCell ref="C101:D101"/>
    <mergeCell ref="C107:D107"/>
    <mergeCell ref="C108:D108"/>
    <mergeCell ref="C112:D112"/>
    <mergeCell ref="C125:D125"/>
    <mergeCell ref="C124:D124"/>
    <mergeCell ref="C134:D134"/>
    <mergeCell ref="C123:D123"/>
    <mergeCell ref="C96:D96"/>
    <mergeCell ref="C97:D97"/>
    <mergeCell ref="C98:D98"/>
    <mergeCell ref="C48:D48"/>
    <mergeCell ref="C89:D89"/>
    <mergeCell ref="C49:D49"/>
    <mergeCell ref="C104:D104"/>
    <mergeCell ref="C79:D79"/>
    <mergeCell ref="C81:D81"/>
    <mergeCell ref="C82:D82"/>
    <mergeCell ref="C50:D50"/>
    <mergeCell ref="C51:D51"/>
    <mergeCell ref="C78:D78"/>
    <mergeCell ref="C90:D90"/>
    <mergeCell ref="C109:D109"/>
    <mergeCell ref="C110:D110"/>
    <mergeCell ref="C94:D94"/>
    <mergeCell ref="C100:D100"/>
    <mergeCell ref="C92:D92"/>
    <mergeCell ref="C93:D93"/>
    <mergeCell ref="C13:D13"/>
    <mergeCell ref="C41:D41"/>
    <mergeCell ref="C70:D70"/>
    <mergeCell ref="C43:D43"/>
    <mergeCell ref="C75:D75"/>
    <mergeCell ref="C45:D45"/>
    <mergeCell ref="C47:D47"/>
    <mergeCell ref="C105:D105"/>
    <mergeCell ref="C106:D106"/>
    <mergeCell ref="C22:D22"/>
    <mergeCell ref="C23:D23"/>
    <mergeCell ref="C14:D14"/>
    <mergeCell ref="C18:D18"/>
    <mergeCell ref="C15:D15"/>
    <mergeCell ref="C16:D16"/>
    <mergeCell ref="C17:D17"/>
    <mergeCell ref="C29:D29"/>
    <mergeCell ref="C30:D30"/>
    <mergeCell ref="C83:D83"/>
    <mergeCell ref="C88:D88"/>
    <mergeCell ref="C38:D38"/>
    <mergeCell ref="C24:D24"/>
    <mergeCell ref="C25:D25"/>
    <mergeCell ref="C26:D26"/>
    <mergeCell ref="B8:B9"/>
    <mergeCell ref="B6:L6"/>
    <mergeCell ref="B7:L7"/>
    <mergeCell ref="C8:D9"/>
    <mergeCell ref="E8:E9"/>
    <mergeCell ref="C37:D37"/>
    <mergeCell ref="B1:L1"/>
    <mergeCell ref="B2:L2"/>
    <mergeCell ref="B4:L4"/>
    <mergeCell ref="B5:L5"/>
    <mergeCell ref="B3:L3"/>
    <mergeCell ref="C12:D12"/>
    <mergeCell ref="C32:D32"/>
    <mergeCell ref="C31:D31"/>
    <mergeCell ref="C33:D33"/>
    <mergeCell ref="C34:D34"/>
    <mergeCell ref="C35:D35"/>
    <mergeCell ref="C11:D11"/>
    <mergeCell ref="F8:F9"/>
    <mergeCell ref="L8:L9"/>
    <mergeCell ref="C10:D10"/>
    <mergeCell ref="C19:D19"/>
    <mergeCell ref="C20:D20"/>
    <mergeCell ref="C21:D21"/>
    <mergeCell ref="C27:D27"/>
    <mergeCell ref="C28:D28"/>
    <mergeCell ref="C39:D39"/>
    <mergeCell ref="C40:D40"/>
    <mergeCell ref="C44:D44"/>
    <mergeCell ref="C46:D46"/>
    <mergeCell ref="C42:D42"/>
    <mergeCell ref="C36:D36"/>
    <mergeCell ref="C91:D91"/>
    <mergeCell ref="C68:D68"/>
    <mergeCell ref="C69:D69"/>
    <mergeCell ref="C72:D72"/>
    <mergeCell ref="C73:D73"/>
    <mergeCell ref="C74:D74"/>
    <mergeCell ref="C71:D71"/>
    <mergeCell ref="C76:D76"/>
    <mergeCell ref="C77:D77"/>
    <mergeCell ref="C80:D80"/>
    <mergeCell ref="C84:D84"/>
    <mergeCell ref="C85:D85"/>
    <mergeCell ref="C87:D87"/>
    <mergeCell ref="C86:D86"/>
    <mergeCell ref="C138:D138"/>
    <mergeCell ref="C139:D139"/>
    <mergeCell ref="C140:D140"/>
    <mergeCell ref="C143:D143"/>
    <mergeCell ref="C150:D150"/>
    <mergeCell ref="C151:D151"/>
    <mergeCell ref="C152:D152"/>
    <mergeCell ref="C153:D153"/>
    <mergeCell ref="C155:D155"/>
    <mergeCell ref="C144:D144"/>
    <mergeCell ref="C145:D145"/>
    <mergeCell ref="C188:D188"/>
    <mergeCell ref="C148:D148"/>
    <mergeCell ref="C166:D166"/>
    <mergeCell ref="C165:D165"/>
    <mergeCell ref="C154:D154"/>
    <mergeCell ref="C149:D149"/>
    <mergeCell ref="C173:D173"/>
    <mergeCell ref="C174:D174"/>
    <mergeCell ref="C175:D175"/>
    <mergeCell ref="C176:D176"/>
    <mergeCell ref="C156:D156"/>
    <mergeCell ref="C157:D157"/>
    <mergeCell ref="C172:D172"/>
    <mergeCell ref="C171:D171"/>
    <mergeCell ref="C161:D161"/>
    <mergeCell ref="C164:D164"/>
    <mergeCell ref="C179:D179"/>
    <mergeCell ref="C180:D180"/>
    <mergeCell ref="C181:D181"/>
    <mergeCell ref="C182:D182"/>
    <mergeCell ref="C183:D183"/>
    <mergeCell ref="C184:D184"/>
    <mergeCell ref="C185:D185"/>
    <mergeCell ref="C186:D186"/>
    <mergeCell ref="C237:D237"/>
    <mergeCell ref="C238:D238"/>
    <mergeCell ref="C239:D239"/>
    <mergeCell ref="C240:D240"/>
    <mergeCell ref="C241:D241"/>
    <mergeCell ref="C242:D242"/>
    <mergeCell ref="C243:D243"/>
    <mergeCell ref="C244:D244"/>
    <mergeCell ref="C245:D245"/>
    <mergeCell ref="C246:D246"/>
    <mergeCell ref="C247:D247"/>
    <mergeCell ref="C248:D248"/>
    <mergeCell ref="C249:D249"/>
    <mergeCell ref="C250:D250"/>
    <mergeCell ref="C251:D251"/>
    <mergeCell ref="C252:D252"/>
    <mergeCell ref="C253:D253"/>
    <mergeCell ref="C254:D254"/>
    <mergeCell ref="C255:D255"/>
    <mergeCell ref="C256:D256"/>
    <mergeCell ref="C257:D257"/>
    <mergeCell ref="C258:D258"/>
    <mergeCell ref="C259:D259"/>
    <mergeCell ref="C260:D260"/>
    <mergeCell ref="C261:D261"/>
    <mergeCell ref="C262:D262"/>
    <mergeCell ref="C263:D263"/>
    <mergeCell ref="C264:D264"/>
    <mergeCell ref="C265:D265"/>
    <mergeCell ref="C266:D266"/>
    <mergeCell ref="C267:D267"/>
    <mergeCell ref="C268:D268"/>
    <mergeCell ref="C269:D269"/>
    <mergeCell ref="C270:D270"/>
    <mergeCell ref="C271:D271"/>
    <mergeCell ref="C272:D272"/>
    <mergeCell ref="C273:D273"/>
    <mergeCell ref="C274:D274"/>
    <mergeCell ref="C275:D275"/>
    <mergeCell ref="C276:D276"/>
    <mergeCell ref="C277:D277"/>
    <mergeCell ref="C278:D278"/>
    <mergeCell ref="C279:D279"/>
    <mergeCell ref="C280:D280"/>
    <mergeCell ref="C281:D281"/>
    <mergeCell ref="C282:D282"/>
    <mergeCell ref="C283:D283"/>
    <mergeCell ref="C284:D284"/>
    <mergeCell ref="C285:D285"/>
    <mergeCell ref="C286:D286"/>
    <mergeCell ref="C287:D287"/>
    <mergeCell ref="C288:D288"/>
    <mergeCell ref="C289:D289"/>
    <mergeCell ref="C290:D290"/>
    <mergeCell ref="C291:D291"/>
    <mergeCell ref="C292:D292"/>
    <mergeCell ref="C293:D293"/>
    <mergeCell ref="C294:D294"/>
    <mergeCell ref="C295:D295"/>
    <mergeCell ref="C296:D296"/>
    <mergeCell ref="C297:D297"/>
    <mergeCell ref="C298:D298"/>
    <mergeCell ref="C299:D299"/>
    <mergeCell ref="C300:D300"/>
    <mergeCell ref="C301:D301"/>
    <mergeCell ref="C302:D302"/>
    <mergeCell ref="C303:D303"/>
    <mergeCell ref="C304:D304"/>
    <mergeCell ref="C305:D305"/>
    <mergeCell ref="C306:D306"/>
    <mergeCell ref="C307:D307"/>
    <mergeCell ref="C308:D308"/>
    <mergeCell ref="C309:D309"/>
    <mergeCell ref="C310:D310"/>
    <mergeCell ref="C311:D311"/>
    <mergeCell ref="C312:D312"/>
    <mergeCell ref="C313:D313"/>
    <mergeCell ref="C314:D314"/>
    <mergeCell ref="C315:D315"/>
    <mergeCell ref="C316:D316"/>
    <mergeCell ref="C317:D317"/>
    <mergeCell ref="C318:D318"/>
    <mergeCell ref="C319:D319"/>
    <mergeCell ref="C320:D320"/>
    <mergeCell ref="C321:D321"/>
    <mergeCell ref="C322:D322"/>
    <mergeCell ref="C323:D323"/>
    <mergeCell ref="C324:D324"/>
    <mergeCell ref="C325:D325"/>
    <mergeCell ref="C326:D326"/>
    <mergeCell ref="C327:D327"/>
    <mergeCell ref="C328:D328"/>
    <mergeCell ref="C329:D329"/>
    <mergeCell ref="C330:D330"/>
    <mergeCell ref="C331:D331"/>
    <mergeCell ref="C332:D332"/>
    <mergeCell ref="C333:D333"/>
    <mergeCell ref="C334:D334"/>
    <mergeCell ref="C335:D335"/>
    <mergeCell ref="C336:D336"/>
    <mergeCell ref="C337:D337"/>
    <mergeCell ref="C338:D338"/>
    <mergeCell ref="C339:D339"/>
    <mergeCell ref="C340:D340"/>
    <mergeCell ref="C341:D341"/>
    <mergeCell ref="C342:D342"/>
    <mergeCell ref="C343:D343"/>
    <mergeCell ref="C344:D344"/>
    <mergeCell ref="C345:D345"/>
    <mergeCell ref="C346:D346"/>
    <mergeCell ref="C347:D347"/>
    <mergeCell ref="C348:D348"/>
    <mergeCell ref="C349:D349"/>
    <mergeCell ref="C350:D350"/>
    <mergeCell ref="C351:D351"/>
    <mergeCell ref="C352:D352"/>
    <mergeCell ref="C353:D353"/>
    <mergeCell ref="C354:D354"/>
    <mergeCell ref="C355:D355"/>
    <mergeCell ref="C356:D356"/>
    <mergeCell ref="C357:D357"/>
    <mergeCell ref="C358:D358"/>
    <mergeCell ref="C359:D359"/>
    <mergeCell ref="C360:D360"/>
    <mergeCell ref="C361:D361"/>
    <mergeCell ref="C362:D362"/>
    <mergeCell ref="C363:D363"/>
    <mergeCell ref="C364:D364"/>
    <mergeCell ref="C365:D365"/>
    <mergeCell ref="C366:D366"/>
    <mergeCell ref="C367:D367"/>
    <mergeCell ref="C368:D368"/>
    <mergeCell ref="C369:D369"/>
    <mergeCell ref="C370:D370"/>
    <mergeCell ref="C371:D371"/>
    <mergeCell ref="C372:D372"/>
    <mergeCell ref="C373:D373"/>
    <mergeCell ref="C374:D374"/>
    <mergeCell ref="C375:D375"/>
    <mergeCell ref="C376:D376"/>
    <mergeCell ref="C377:D377"/>
    <mergeCell ref="C378:D378"/>
    <mergeCell ref="C379:D379"/>
    <mergeCell ref="C380:D380"/>
    <mergeCell ref="C381:D381"/>
    <mergeCell ref="C382:D382"/>
    <mergeCell ref="C383:D383"/>
    <mergeCell ref="C384:D384"/>
    <mergeCell ref="C385:D385"/>
    <mergeCell ref="C386:D386"/>
    <mergeCell ref="C387:D387"/>
    <mergeCell ref="C388:D388"/>
    <mergeCell ref="C389:D389"/>
    <mergeCell ref="C390:D390"/>
    <mergeCell ref="C391:D391"/>
    <mergeCell ref="C392:D392"/>
    <mergeCell ref="C393:D393"/>
    <mergeCell ref="C394:D394"/>
    <mergeCell ref="C395:D395"/>
    <mergeCell ref="C396:D396"/>
    <mergeCell ref="C397:D397"/>
    <mergeCell ref="C398:D398"/>
    <mergeCell ref="C399:D399"/>
    <mergeCell ref="C400:D400"/>
    <mergeCell ref="C401:D401"/>
    <mergeCell ref="C402:D402"/>
    <mergeCell ref="C403:D403"/>
    <mergeCell ref="C404:D404"/>
    <mergeCell ref="C405:D405"/>
    <mergeCell ref="C406:D406"/>
    <mergeCell ref="C407:D407"/>
    <mergeCell ref="C408:D408"/>
    <mergeCell ref="C409:D409"/>
    <mergeCell ref="C410:D410"/>
    <mergeCell ref="C411:D411"/>
    <mergeCell ref="C412:D412"/>
    <mergeCell ref="C413:D413"/>
    <mergeCell ref="C414:D414"/>
    <mergeCell ref="C415:D415"/>
    <mergeCell ref="C416:D416"/>
    <mergeCell ref="C417:D417"/>
    <mergeCell ref="C418:D418"/>
    <mergeCell ref="C419:D419"/>
    <mergeCell ref="C420:D420"/>
    <mergeCell ref="C421:D421"/>
    <mergeCell ref="C422:D422"/>
    <mergeCell ref="C423:D423"/>
    <mergeCell ref="C424:D424"/>
    <mergeCell ref="C425:D425"/>
    <mergeCell ref="C426:D426"/>
    <mergeCell ref="C427:D427"/>
    <mergeCell ref="C428:D428"/>
    <mergeCell ref="C429:D429"/>
    <mergeCell ref="C430:D430"/>
    <mergeCell ref="C431:D431"/>
    <mergeCell ref="C432:D432"/>
    <mergeCell ref="C433:D433"/>
    <mergeCell ref="C434:D434"/>
    <mergeCell ref="C435:D435"/>
    <mergeCell ref="C436:D436"/>
    <mergeCell ref="C437:D437"/>
    <mergeCell ref="C438:D438"/>
    <mergeCell ref="C439:D439"/>
    <mergeCell ref="C440:D440"/>
    <mergeCell ref="C441:D441"/>
    <mergeCell ref="C442:D442"/>
    <mergeCell ref="C443:D443"/>
    <mergeCell ref="C444:D444"/>
    <mergeCell ref="C445:D445"/>
    <mergeCell ref="C446:D446"/>
    <mergeCell ref="C447:D447"/>
    <mergeCell ref="C448:D448"/>
    <mergeCell ref="C449:D449"/>
    <mergeCell ref="C450:D450"/>
    <mergeCell ref="C451:D451"/>
    <mergeCell ref="C452:D452"/>
    <mergeCell ref="C453:D453"/>
    <mergeCell ref="C454:D454"/>
    <mergeCell ref="C455:D455"/>
    <mergeCell ref="C456:D456"/>
    <mergeCell ref="C457:D457"/>
    <mergeCell ref="C458:D458"/>
    <mergeCell ref="C459:D459"/>
    <mergeCell ref="C460:D460"/>
    <mergeCell ref="C461:D461"/>
    <mergeCell ref="C462:D462"/>
    <mergeCell ref="C463:D463"/>
    <mergeCell ref="C464:D464"/>
    <mergeCell ref="C465:D465"/>
    <mergeCell ref="C466:D466"/>
    <mergeCell ref="C467:D467"/>
    <mergeCell ref="C468:D468"/>
    <mergeCell ref="C469:D469"/>
    <mergeCell ref="C470:D470"/>
    <mergeCell ref="C471:D471"/>
    <mergeCell ref="C472:D472"/>
    <mergeCell ref="C473:D473"/>
    <mergeCell ref="C474:D474"/>
    <mergeCell ref="C475:D475"/>
    <mergeCell ref="C476:D476"/>
    <mergeCell ref="C477:D477"/>
    <mergeCell ref="C478:D478"/>
    <mergeCell ref="C479:D479"/>
    <mergeCell ref="C480:D480"/>
    <mergeCell ref="C481:D481"/>
    <mergeCell ref="C482:D482"/>
    <mergeCell ref="C483:D483"/>
    <mergeCell ref="C484:D484"/>
    <mergeCell ref="C485:D485"/>
    <mergeCell ref="C486:D486"/>
    <mergeCell ref="C487:D487"/>
    <mergeCell ref="C488:D488"/>
    <mergeCell ref="C489:D489"/>
    <mergeCell ref="C490:D490"/>
    <mergeCell ref="C491:D491"/>
    <mergeCell ref="C492:D492"/>
    <mergeCell ref="C493:D493"/>
    <mergeCell ref="C494:D494"/>
    <mergeCell ref="C495:D495"/>
    <mergeCell ref="C496:D496"/>
    <mergeCell ref="C497:D497"/>
    <mergeCell ref="C498:D498"/>
    <mergeCell ref="C499:D499"/>
    <mergeCell ref="C500:D500"/>
    <mergeCell ref="C501:D501"/>
    <mergeCell ref="C502:D502"/>
    <mergeCell ref="C503:D503"/>
    <mergeCell ref="C504:D504"/>
    <mergeCell ref="C505:D505"/>
    <mergeCell ref="C506:D506"/>
    <mergeCell ref="C507:D507"/>
    <mergeCell ref="C508:D508"/>
    <mergeCell ref="C509:D509"/>
    <mergeCell ref="C510:D510"/>
    <mergeCell ref="C511:D511"/>
    <mergeCell ref="C512:D512"/>
    <mergeCell ref="C513:D513"/>
    <mergeCell ref="C514:D514"/>
    <mergeCell ref="C515:D515"/>
    <mergeCell ref="C516:D516"/>
    <mergeCell ref="C517:D517"/>
    <mergeCell ref="C518:D518"/>
    <mergeCell ref="C519:D519"/>
    <mergeCell ref="C520:D520"/>
    <mergeCell ref="C521:D521"/>
    <mergeCell ref="C522:D522"/>
    <mergeCell ref="C523:D523"/>
    <mergeCell ref="C524:D524"/>
    <mergeCell ref="C525:D525"/>
    <mergeCell ref="C526:D526"/>
    <mergeCell ref="C527:D527"/>
    <mergeCell ref="C528:D528"/>
    <mergeCell ref="C529:D529"/>
    <mergeCell ref="C530:D530"/>
    <mergeCell ref="C531:D531"/>
    <mergeCell ref="C532:D532"/>
    <mergeCell ref="C533:D533"/>
    <mergeCell ref="C534:D534"/>
    <mergeCell ref="C535:D535"/>
    <mergeCell ref="C536:D536"/>
    <mergeCell ref="C537:D537"/>
    <mergeCell ref="C538:D538"/>
    <mergeCell ref="C539:D539"/>
    <mergeCell ref="C540:D540"/>
    <mergeCell ref="C541:D541"/>
    <mergeCell ref="C542:D542"/>
    <mergeCell ref="C543:D543"/>
    <mergeCell ref="C544:D544"/>
    <mergeCell ref="C545:D545"/>
    <mergeCell ref="C546:D546"/>
    <mergeCell ref="C547:D547"/>
    <mergeCell ref="C548:D548"/>
    <mergeCell ref="C549:D549"/>
    <mergeCell ref="C550:D550"/>
    <mergeCell ref="C551:D551"/>
    <mergeCell ref="C552:D552"/>
    <mergeCell ref="C553:D553"/>
    <mergeCell ref="C554:D554"/>
    <mergeCell ref="C555:D555"/>
    <mergeCell ref="C556:D556"/>
    <mergeCell ref="C557:D557"/>
    <mergeCell ref="C558:D558"/>
    <mergeCell ref="C559:D559"/>
    <mergeCell ref="C560:D560"/>
    <mergeCell ref="C561:D561"/>
    <mergeCell ref="C562:D562"/>
    <mergeCell ref="C563:D563"/>
    <mergeCell ref="C564:D564"/>
    <mergeCell ref="C565:D565"/>
    <mergeCell ref="C566:D566"/>
    <mergeCell ref="C567:D567"/>
    <mergeCell ref="C568:D568"/>
    <mergeCell ref="C569:D569"/>
    <mergeCell ref="C570:D570"/>
    <mergeCell ref="C571:D571"/>
    <mergeCell ref="C572:D572"/>
    <mergeCell ref="C573:D573"/>
    <mergeCell ref="C574:D574"/>
    <mergeCell ref="C575:D575"/>
    <mergeCell ref="C576:D576"/>
    <mergeCell ref="C577:D577"/>
    <mergeCell ref="C578:D578"/>
    <mergeCell ref="C579:D579"/>
    <mergeCell ref="C580:D580"/>
    <mergeCell ref="C581:D581"/>
    <mergeCell ref="C582:D582"/>
    <mergeCell ref="C583:D583"/>
    <mergeCell ref="C584:D584"/>
    <mergeCell ref="C585:D585"/>
    <mergeCell ref="C586:D586"/>
    <mergeCell ref="C587:D587"/>
    <mergeCell ref="C588:D588"/>
    <mergeCell ref="C589:D589"/>
    <mergeCell ref="C590:D590"/>
    <mergeCell ref="C591:D591"/>
    <mergeCell ref="C592:D592"/>
    <mergeCell ref="C593:D593"/>
    <mergeCell ref="C594:D594"/>
    <mergeCell ref="C595:D595"/>
    <mergeCell ref="C596:D596"/>
    <mergeCell ref="C597:D597"/>
    <mergeCell ref="C598:D598"/>
    <mergeCell ref="C599:D599"/>
    <mergeCell ref="C600:D600"/>
    <mergeCell ref="C601:D601"/>
    <mergeCell ref="C602:D602"/>
    <mergeCell ref="C603:D603"/>
    <mergeCell ref="C604:D604"/>
    <mergeCell ref="C605:D605"/>
    <mergeCell ref="C606:D606"/>
    <mergeCell ref="C607:D607"/>
    <mergeCell ref="C608:D608"/>
    <mergeCell ref="C609:D609"/>
    <mergeCell ref="C610:D610"/>
    <mergeCell ref="C611:D611"/>
    <mergeCell ref="C612:D612"/>
    <mergeCell ref="C613:D613"/>
    <mergeCell ref="C614:D614"/>
    <mergeCell ref="C615:D615"/>
    <mergeCell ref="C616:D616"/>
    <mergeCell ref="C617:D617"/>
    <mergeCell ref="C618:D618"/>
    <mergeCell ref="C619:D619"/>
    <mergeCell ref="C620:D620"/>
    <mergeCell ref="C621:D621"/>
    <mergeCell ref="C622:D622"/>
    <mergeCell ref="C623:D623"/>
    <mergeCell ref="C624:D624"/>
    <mergeCell ref="C625:D625"/>
    <mergeCell ref="C626:D626"/>
    <mergeCell ref="C627:D627"/>
    <mergeCell ref="C628:D628"/>
    <mergeCell ref="C629:D629"/>
    <mergeCell ref="C630:D630"/>
    <mergeCell ref="C631:D631"/>
    <mergeCell ref="C632:D632"/>
    <mergeCell ref="C633:D633"/>
    <mergeCell ref="C634:D634"/>
    <mergeCell ref="C635:D635"/>
    <mergeCell ref="C636:D636"/>
    <mergeCell ref="C637:D637"/>
    <mergeCell ref="C638:D638"/>
    <mergeCell ref="C639:D639"/>
    <mergeCell ref="C640:D640"/>
    <mergeCell ref="C641:D641"/>
    <mergeCell ref="C642:D642"/>
    <mergeCell ref="C643:D643"/>
    <mergeCell ref="C644:D644"/>
    <mergeCell ref="C645:D645"/>
    <mergeCell ref="C646:D646"/>
    <mergeCell ref="C647:D647"/>
    <mergeCell ref="C648:D648"/>
    <mergeCell ref="C649:D649"/>
    <mergeCell ref="C650:D650"/>
    <mergeCell ref="C651:D651"/>
    <mergeCell ref="C652:D652"/>
    <mergeCell ref="C653:D653"/>
    <mergeCell ref="C654:D654"/>
    <mergeCell ref="C655:D655"/>
    <mergeCell ref="C656:D656"/>
    <mergeCell ref="C657:D657"/>
    <mergeCell ref="C658:D658"/>
    <mergeCell ref="C659:D659"/>
    <mergeCell ref="C660:D660"/>
    <mergeCell ref="C661:D661"/>
    <mergeCell ref="C662:D662"/>
    <mergeCell ref="C663:D663"/>
    <mergeCell ref="C664:D664"/>
    <mergeCell ref="C665:D665"/>
    <mergeCell ref="C666:D666"/>
    <mergeCell ref="C667:D667"/>
    <mergeCell ref="C668:D668"/>
    <mergeCell ref="C669:D669"/>
    <mergeCell ref="C670:D670"/>
    <mergeCell ref="C671:D671"/>
    <mergeCell ref="C672:D672"/>
    <mergeCell ref="C673:D673"/>
    <mergeCell ref="C674:D674"/>
    <mergeCell ref="C675:D675"/>
    <mergeCell ref="C676:D676"/>
    <mergeCell ref="C677:D677"/>
    <mergeCell ref="C678:D678"/>
    <mergeCell ref="C679:D679"/>
    <mergeCell ref="C680:D680"/>
    <mergeCell ref="C681:D681"/>
    <mergeCell ref="C682:D682"/>
    <mergeCell ref="C683:D683"/>
    <mergeCell ref="C684:D684"/>
    <mergeCell ref="C685:D685"/>
    <mergeCell ref="C686:D686"/>
    <mergeCell ref="C687:D687"/>
    <mergeCell ref="C688:D688"/>
    <mergeCell ref="C689:D689"/>
    <mergeCell ref="C690:D690"/>
    <mergeCell ref="C691:D691"/>
    <mergeCell ref="C692:D692"/>
    <mergeCell ref="C693:D693"/>
    <mergeCell ref="C694:D694"/>
    <mergeCell ref="C695:D695"/>
    <mergeCell ref="C696:D696"/>
    <mergeCell ref="C697:D697"/>
    <mergeCell ref="C698:D698"/>
    <mergeCell ref="C699:D699"/>
    <mergeCell ref="C700:D700"/>
    <mergeCell ref="C701:D701"/>
    <mergeCell ref="C702:D702"/>
    <mergeCell ref="C703:D703"/>
    <mergeCell ref="C704:D704"/>
    <mergeCell ref="C730:D730"/>
    <mergeCell ref="C731:D731"/>
    <mergeCell ref="C732:D732"/>
    <mergeCell ref="C733:D733"/>
    <mergeCell ref="C705:D705"/>
    <mergeCell ref="C706:D706"/>
    <mergeCell ref="C707:D707"/>
    <mergeCell ref="C708:D708"/>
    <mergeCell ref="C709:D709"/>
    <mergeCell ref="C710:D710"/>
    <mergeCell ref="C711:D711"/>
    <mergeCell ref="C712:D712"/>
    <mergeCell ref="C713:D713"/>
    <mergeCell ref="C750:D750"/>
    <mergeCell ref="C751:D751"/>
    <mergeCell ref="C752:D752"/>
    <mergeCell ref="C753:D753"/>
    <mergeCell ref="C743:D743"/>
    <mergeCell ref="C744:D744"/>
    <mergeCell ref="C745:D745"/>
    <mergeCell ref="C714:D714"/>
    <mergeCell ref="C715:D715"/>
    <mergeCell ref="C716:D716"/>
    <mergeCell ref="C717:D717"/>
    <mergeCell ref="C718:D718"/>
    <mergeCell ref="C719:D719"/>
    <mergeCell ref="C720:D720"/>
    <mergeCell ref="C721:D721"/>
    <mergeCell ref="C734:D734"/>
    <mergeCell ref="C722:D722"/>
    <mergeCell ref="C723:D723"/>
    <mergeCell ref="C724:D724"/>
    <mergeCell ref="C725:D725"/>
    <mergeCell ref="C726:D726"/>
    <mergeCell ref="C727:D727"/>
    <mergeCell ref="C728:D728"/>
    <mergeCell ref="C729:D729"/>
    <mergeCell ref="C778:D778"/>
    <mergeCell ref="C779:D779"/>
    <mergeCell ref="C780:D780"/>
    <mergeCell ref="C764:D764"/>
    <mergeCell ref="C765:D765"/>
    <mergeCell ref="C766:D766"/>
    <mergeCell ref="C767:D767"/>
    <mergeCell ref="C768:D768"/>
    <mergeCell ref="C769:D769"/>
    <mergeCell ref="C770:D770"/>
    <mergeCell ref="C771:D771"/>
    <mergeCell ref="C772:D772"/>
    <mergeCell ref="C773:D773"/>
    <mergeCell ref="C774:D774"/>
    <mergeCell ref="C775:D775"/>
    <mergeCell ref="C735:D735"/>
    <mergeCell ref="C736:D736"/>
    <mergeCell ref="C737:D737"/>
    <mergeCell ref="C738:D738"/>
    <mergeCell ref="C739:D739"/>
    <mergeCell ref="C740:D740"/>
    <mergeCell ref="C741:D741"/>
    <mergeCell ref="C776:D776"/>
    <mergeCell ref="C777:D777"/>
    <mergeCell ref="C742:D742"/>
    <mergeCell ref="C763:D763"/>
    <mergeCell ref="C754:D754"/>
    <mergeCell ref="C755:D755"/>
    <mergeCell ref="C756:D756"/>
    <mergeCell ref="C757:D757"/>
    <mergeCell ref="C758:D758"/>
    <mergeCell ref="C759:D759"/>
    <mergeCell ref="C760:D760"/>
    <mergeCell ref="C761:D761"/>
    <mergeCell ref="C762:D762"/>
    <mergeCell ref="C746:D746"/>
    <mergeCell ref="C747:D747"/>
    <mergeCell ref="C748:D748"/>
    <mergeCell ref="C749:D749"/>
  </mergeCells>
  <phoneticPr fontId="41" type="noConversion"/>
  <pageMargins left="0.31496062992125984" right="0.33" top="0.74803149606299213" bottom="0.74803149606299213" header="0.31496062992125984" footer="0.31496062992125984"/>
  <pageSetup paperSize="9" scale="56" orientation="portrait" horizontalDpi="4294967293" verticalDpi="4294967293" r:id="rId1"/>
  <headerFooter>
    <oddHeader>&amp;R&amp;"Angsana New,ธรรมดา"&amp;14แบบปร.4(ก)แผ่น &amp;P/&amp;N</oddHeader>
  </headerFooter>
  <rowBreaks count="5" manualBreakCount="5">
    <brk id="42" min="1" max="11" man="1"/>
    <brk id="77" min="1" max="11" man="1"/>
    <brk id="114" min="1" max="11" man="1"/>
    <brk id="139" min="1" max="11" man="1"/>
    <brk id="183" min="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69"/>
  <sheetViews>
    <sheetView showGridLines="0" view="pageBreakPreview" zoomScale="110" zoomScaleNormal="100" zoomScaleSheetLayoutView="110" workbookViewId="0">
      <selection activeCell="C14" sqref="C14"/>
    </sheetView>
  </sheetViews>
  <sheetFormatPr defaultRowHeight="21"/>
  <cols>
    <col min="1" max="1" width="7.6640625" style="1" customWidth="1"/>
    <col min="2" max="2" width="26.1640625" style="1" customWidth="1"/>
    <col min="3" max="3" width="18.83203125" style="1" customWidth="1"/>
    <col min="4" max="4" width="21" style="1" customWidth="1"/>
    <col min="5" max="5" width="14.33203125" style="1" customWidth="1"/>
    <col min="6" max="6" width="21.5" style="1" customWidth="1"/>
    <col min="7" max="7" width="18.33203125" style="1" customWidth="1"/>
    <col min="8" max="8" width="22.1640625" style="1" customWidth="1"/>
    <col min="9" max="9" width="12" style="1" customWidth="1"/>
    <col min="10" max="10" width="19.6640625" style="1" customWidth="1"/>
    <col min="11" max="16384" width="9.33203125" style="1"/>
  </cols>
  <sheetData>
    <row r="1" spans="2:11" ht="21.75" thickBot="1"/>
    <row r="2" spans="2:11" ht="35.25" thickBot="1">
      <c r="B2" s="575" t="s">
        <v>163</v>
      </c>
      <c r="C2" s="576"/>
      <c r="D2" s="576"/>
      <c r="E2" s="576"/>
      <c r="F2" s="577" t="s">
        <v>164</v>
      </c>
      <c r="G2" s="578"/>
    </row>
    <row r="3" spans="2:11" ht="26.25" customHeight="1">
      <c r="B3" s="230" t="s">
        <v>165</v>
      </c>
      <c r="C3" s="2"/>
      <c r="D3" s="2"/>
      <c r="E3" s="3"/>
      <c r="F3" s="160" t="s">
        <v>166</v>
      </c>
      <c r="G3" s="161">
        <v>0</v>
      </c>
    </row>
    <row r="4" spans="2:11" ht="27" customHeight="1">
      <c r="B4" s="579" t="s">
        <v>167</v>
      </c>
      <c r="C4" s="580"/>
      <c r="D4" s="580"/>
      <c r="E4" s="4"/>
      <c r="F4" s="160" t="s">
        <v>168</v>
      </c>
      <c r="G4" s="161">
        <v>0</v>
      </c>
    </row>
    <row r="5" spans="2:11" ht="23.25">
      <c r="B5" s="5" t="s">
        <v>169</v>
      </c>
      <c r="C5" s="6"/>
      <c r="D5" s="7">
        <f>'(ปร6)'!F13</f>
        <v>1499241</v>
      </c>
      <c r="E5" s="4" t="s">
        <v>170</v>
      </c>
      <c r="F5" s="160" t="s">
        <v>171</v>
      </c>
      <c r="G5" s="162">
        <v>0.05</v>
      </c>
    </row>
    <row r="6" spans="2:11" ht="32.25" customHeight="1">
      <c r="B6" s="8" t="s">
        <v>172</v>
      </c>
      <c r="C6" s="581" t="s">
        <v>173</v>
      </c>
      <c r="D6" s="581"/>
      <c r="E6" s="4"/>
      <c r="F6" s="160" t="s">
        <v>174</v>
      </c>
      <c r="G6" s="161">
        <v>7.0000000000000007E-2</v>
      </c>
    </row>
    <row r="7" spans="2:11" ht="16.5" customHeight="1" thickBot="1">
      <c r="B7" s="9"/>
      <c r="C7" s="6"/>
      <c r="D7" s="6"/>
      <c r="E7" s="4"/>
      <c r="F7" s="10"/>
      <c r="G7" s="163"/>
    </row>
    <row r="8" spans="2:11" ht="22.5" thickTop="1">
      <c r="B8" s="11" t="s">
        <v>175</v>
      </c>
      <c r="C8" s="12">
        <f>IF(C9&lt;499999,500000,VLOOKUP(C9,factor_table,1,TRUE))</f>
        <v>1000000</v>
      </c>
      <c r="D8" s="13" t="s">
        <v>176</v>
      </c>
      <c r="E8" s="4"/>
      <c r="F8" s="164" t="s">
        <v>177</v>
      </c>
      <c r="G8" s="165" t="s">
        <v>178</v>
      </c>
    </row>
    <row r="9" spans="2:11" ht="22.5" thickBot="1">
      <c r="B9" s="14" t="s">
        <v>179</v>
      </c>
      <c r="C9" s="15">
        <f>D5</f>
        <v>1499241</v>
      </c>
      <c r="D9" s="6" t="s">
        <v>180</v>
      </c>
      <c r="E9" s="4"/>
      <c r="F9" s="166" t="s">
        <v>181</v>
      </c>
      <c r="G9" s="167"/>
    </row>
    <row r="10" spans="2:11" ht="23.25" thickTop="1" thickBot="1">
      <c r="B10" s="16" t="s">
        <v>182</v>
      </c>
      <c r="C10" s="17">
        <f>IF(C9&gt;500000001,500000001,INDEX(factor_table,MATCH(C8,factor_table,0)+1,1))</f>
        <v>2000000</v>
      </c>
      <c r="D10" s="18" t="s">
        <v>183</v>
      </c>
      <c r="E10" s="4"/>
      <c r="F10" s="168">
        <v>500000</v>
      </c>
      <c r="G10" s="169">
        <v>1.3056000000000001</v>
      </c>
      <c r="H10" s="170"/>
      <c r="I10" s="170"/>
      <c r="J10" s="170"/>
      <c r="K10" s="170"/>
    </row>
    <row r="11" spans="2:11" ht="22.5" thickTop="1">
      <c r="B11" s="9"/>
      <c r="C11" s="6"/>
      <c r="D11" s="6"/>
      <c r="E11" s="4"/>
      <c r="F11" s="168">
        <v>1000000</v>
      </c>
      <c r="G11" s="169">
        <v>1.3032999999999999</v>
      </c>
      <c r="H11" s="170"/>
      <c r="I11" s="170"/>
      <c r="J11" s="170"/>
      <c r="K11" s="170"/>
    </row>
    <row r="12" spans="2:11" ht="21.75">
      <c r="B12" s="19" t="s">
        <v>184</v>
      </c>
      <c r="C12" s="20">
        <f>VLOOKUP(C8,$F$10:$G$33,2,FALSE)</f>
        <v>1.3032999999999999</v>
      </c>
      <c r="D12" s="6" t="s">
        <v>185</v>
      </c>
      <c r="E12" s="4"/>
      <c r="F12" s="168">
        <v>2000000</v>
      </c>
      <c r="G12" s="171">
        <v>1.3017000000000001</v>
      </c>
      <c r="H12" s="170"/>
      <c r="I12" s="170"/>
      <c r="J12" s="170"/>
      <c r="K12" s="170"/>
    </row>
    <row r="13" spans="2:11" ht="22.5" thickBot="1">
      <c r="B13" s="19" t="s">
        <v>186</v>
      </c>
      <c r="C13" s="20">
        <f>VLOOKUP(C10,$F$10:$G$33,2,FALSE)</f>
        <v>1.3017000000000001</v>
      </c>
      <c r="D13" s="6" t="s">
        <v>187</v>
      </c>
      <c r="E13" s="4"/>
      <c r="F13" s="168">
        <v>5000000</v>
      </c>
      <c r="G13" s="171">
        <v>1.2985</v>
      </c>
      <c r="H13" s="170"/>
      <c r="I13" s="170"/>
      <c r="J13" s="170"/>
      <c r="K13" s="170"/>
    </row>
    <row r="14" spans="2:11" ht="25.5" customHeight="1" thickTop="1" thickBot="1">
      <c r="B14" s="14" t="s">
        <v>172</v>
      </c>
      <c r="C14" s="21">
        <f>ROUND(C12-(((C12-C13)*(C9-C8))/(C10-C8)),4)</f>
        <v>1.3025</v>
      </c>
      <c r="D14" s="22" t="s">
        <v>188</v>
      </c>
      <c r="E14" s="4"/>
      <c r="F14" s="168">
        <v>10000000</v>
      </c>
      <c r="G14" s="171">
        <v>1.2926</v>
      </c>
      <c r="H14" s="170"/>
      <c r="I14" s="170"/>
      <c r="J14" s="170"/>
      <c r="K14" s="170"/>
    </row>
    <row r="15" spans="2:11" ht="22.5" thickTop="1">
      <c r="B15" s="9"/>
      <c r="C15" s="6"/>
      <c r="D15" s="22"/>
      <c r="E15" s="4"/>
      <c r="F15" s="168">
        <v>15000000</v>
      </c>
      <c r="G15" s="171">
        <v>1.2576000000000001</v>
      </c>
      <c r="H15" s="170"/>
      <c r="I15" s="170"/>
      <c r="J15" s="170"/>
      <c r="K15" s="170"/>
    </row>
    <row r="16" spans="2:11" ht="23.25">
      <c r="B16" s="19" t="s">
        <v>189</v>
      </c>
      <c r="C16" s="23">
        <f>C9*C14</f>
        <v>1952761.4025000001</v>
      </c>
      <c r="D16" s="6"/>
      <c r="E16" s="4"/>
      <c r="F16" s="168">
        <v>20000000</v>
      </c>
      <c r="G16" s="171">
        <v>1.25</v>
      </c>
      <c r="H16" s="170"/>
      <c r="I16" s="170"/>
      <c r="J16" s="170"/>
      <c r="K16" s="170"/>
    </row>
    <row r="17" spans="2:11" ht="23.25">
      <c r="B17" s="582" t="s">
        <v>1</v>
      </c>
      <c r="C17" s="583"/>
      <c r="D17" s="583"/>
      <c r="E17" s="584"/>
      <c r="F17" s="168">
        <v>25000000</v>
      </c>
      <c r="G17" s="171">
        <v>1.2230000000000001</v>
      </c>
      <c r="H17" s="170"/>
      <c r="I17" s="170"/>
      <c r="J17" s="170"/>
      <c r="K17" s="170"/>
    </row>
    <row r="18" spans="2:11" ht="21.75">
      <c r="B18" s="9"/>
      <c r="C18" s="6"/>
      <c r="D18" s="6"/>
      <c r="E18" s="4"/>
      <c r="F18" s="168">
        <v>30000000</v>
      </c>
      <c r="G18" s="171">
        <v>1.2146999999999999</v>
      </c>
      <c r="H18" s="170"/>
      <c r="I18" s="170"/>
      <c r="J18" s="170"/>
      <c r="K18" s="170"/>
    </row>
    <row r="19" spans="2:11" ht="21.75">
      <c r="B19" s="9"/>
      <c r="C19" s="6"/>
      <c r="D19" s="6"/>
      <c r="E19" s="4"/>
      <c r="F19" s="168">
        <v>40000000</v>
      </c>
      <c r="G19" s="171">
        <v>1.2142999999999999</v>
      </c>
      <c r="H19" s="170"/>
      <c r="I19" s="170"/>
      <c r="J19" s="170"/>
      <c r="K19" s="170"/>
    </row>
    <row r="20" spans="2:11" ht="21.75">
      <c r="B20" s="9"/>
      <c r="C20" s="13" t="s">
        <v>1</v>
      </c>
      <c r="D20" s="6"/>
      <c r="E20" s="4"/>
      <c r="F20" s="168">
        <v>50000000</v>
      </c>
      <c r="G20" s="171">
        <v>1.2141999999999999</v>
      </c>
      <c r="H20" s="170"/>
      <c r="I20" s="170"/>
      <c r="J20" s="170"/>
      <c r="K20" s="170"/>
    </row>
    <row r="21" spans="2:11" ht="21.75">
      <c r="B21" s="9"/>
      <c r="C21" s="6" t="s">
        <v>1</v>
      </c>
      <c r="D21" s="6"/>
      <c r="E21" s="4"/>
      <c r="F21" s="168">
        <v>60000000</v>
      </c>
      <c r="G21" s="171">
        <v>1.2042999999999999</v>
      </c>
      <c r="H21" s="170"/>
      <c r="I21" s="170"/>
      <c r="J21" s="170"/>
      <c r="K21" s="170"/>
    </row>
    <row r="22" spans="2:11" ht="21.75">
      <c r="B22" s="9"/>
      <c r="C22" s="6" t="s">
        <v>1</v>
      </c>
      <c r="D22" s="6"/>
      <c r="E22" s="4"/>
      <c r="F22" s="168">
        <v>70000000</v>
      </c>
      <c r="G22" s="171">
        <v>1.2032</v>
      </c>
      <c r="H22" s="170"/>
      <c r="I22" s="170"/>
      <c r="J22" s="170"/>
      <c r="K22" s="170"/>
    </row>
    <row r="23" spans="2:11" ht="23.25">
      <c r="B23" s="24"/>
      <c r="C23" s="25" t="s">
        <v>1</v>
      </c>
      <c r="D23" s="22"/>
      <c r="E23" s="4"/>
      <c r="F23" s="168">
        <v>80000000</v>
      </c>
      <c r="G23" s="171">
        <v>1.2032</v>
      </c>
      <c r="H23" s="170"/>
      <c r="I23" s="170"/>
      <c r="J23" s="170"/>
      <c r="K23" s="170"/>
    </row>
    <row r="24" spans="2:11" ht="21.75">
      <c r="B24" s="9"/>
      <c r="C24" s="6" t="s">
        <v>1</v>
      </c>
      <c r="D24" s="6"/>
      <c r="E24" s="4"/>
      <c r="F24" s="168">
        <v>90000000</v>
      </c>
      <c r="G24" s="171">
        <v>1.2032</v>
      </c>
      <c r="H24" s="170"/>
      <c r="I24" s="170"/>
      <c r="J24" s="170"/>
      <c r="K24" s="170"/>
    </row>
    <row r="25" spans="2:11" ht="21.75">
      <c r="B25" s="9"/>
      <c r="C25" s="6"/>
      <c r="D25" s="6"/>
      <c r="E25" s="26"/>
      <c r="F25" s="168">
        <v>100000000</v>
      </c>
      <c r="G25" s="171">
        <v>1.2032</v>
      </c>
      <c r="H25" s="170"/>
      <c r="I25" s="170"/>
      <c r="J25" s="170"/>
      <c r="K25" s="170"/>
    </row>
    <row r="26" spans="2:11" ht="21.75">
      <c r="B26" s="9"/>
      <c r="C26" s="6"/>
      <c r="D26" s="6"/>
      <c r="E26" s="4"/>
      <c r="F26" s="168">
        <v>150000000</v>
      </c>
      <c r="G26" s="171">
        <v>1.2004999999999999</v>
      </c>
      <c r="H26" s="170"/>
      <c r="I26" s="170"/>
      <c r="J26" s="170"/>
      <c r="K26" s="170"/>
    </row>
    <row r="27" spans="2:11" ht="23.25">
      <c r="B27" s="9"/>
      <c r="C27" s="6"/>
      <c r="D27" s="6"/>
      <c r="E27" s="27" t="s">
        <v>1</v>
      </c>
      <c r="F27" s="168">
        <v>200000000</v>
      </c>
      <c r="G27" s="171">
        <v>1.2004999999999999</v>
      </c>
      <c r="H27" s="170"/>
      <c r="I27" s="170"/>
      <c r="J27" s="170"/>
      <c r="K27" s="170"/>
    </row>
    <row r="28" spans="2:11" ht="21.75">
      <c r="B28" s="9"/>
      <c r="C28" s="6"/>
      <c r="D28" s="6"/>
      <c r="E28" s="4"/>
      <c r="F28" s="168">
        <v>250000000</v>
      </c>
      <c r="G28" s="171">
        <v>1.1996</v>
      </c>
      <c r="H28" s="170"/>
      <c r="I28" s="170"/>
      <c r="J28" s="170"/>
      <c r="K28" s="170"/>
    </row>
    <row r="29" spans="2:11" ht="21.75">
      <c r="B29" s="9"/>
      <c r="C29" s="6"/>
      <c r="D29" s="6"/>
      <c r="E29" s="26"/>
      <c r="F29" s="168">
        <v>300000000</v>
      </c>
      <c r="G29" s="171">
        <v>1.1934</v>
      </c>
      <c r="H29" s="170"/>
      <c r="I29" s="170"/>
      <c r="J29" s="170"/>
      <c r="K29" s="170"/>
    </row>
    <row r="30" spans="2:11" ht="21.75">
      <c r="B30" s="9"/>
      <c r="C30" s="6"/>
      <c r="D30" s="6"/>
      <c r="E30" s="4"/>
      <c r="F30" s="168">
        <v>350000000</v>
      </c>
      <c r="G30" s="171">
        <v>1.1848000000000001</v>
      </c>
      <c r="H30" s="170"/>
      <c r="I30" s="170"/>
      <c r="J30" s="170"/>
      <c r="K30" s="170"/>
    </row>
    <row r="31" spans="2:11" ht="21.75">
      <c r="B31" s="9"/>
      <c r="C31" s="6"/>
      <c r="D31" s="6"/>
      <c r="E31" s="26"/>
      <c r="F31" s="168">
        <v>400000000</v>
      </c>
      <c r="G31" s="171">
        <v>1.1839999999999999</v>
      </c>
      <c r="H31" s="170"/>
      <c r="I31" s="170"/>
      <c r="J31" s="170"/>
      <c r="K31" s="170"/>
    </row>
    <row r="32" spans="2:11" ht="21.75">
      <c r="B32" s="9"/>
      <c r="C32" s="6"/>
      <c r="D32" s="6"/>
      <c r="E32" s="4"/>
      <c r="F32" s="168">
        <v>500000000</v>
      </c>
      <c r="G32" s="171">
        <v>1.1835</v>
      </c>
      <c r="H32" s="170"/>
      <c r="I32" s="170"/>
      <c r="J32" s="170"/>
      <c r="K32" s="170"/>
    </row>
    <row r="33" spans="2:11" ht="21.75">
      <c r="B33" s="28"/>
      <c r="C33" s="29"/>
      <c r="D33" s="29"/>
      <c r="E33" s="30"/>
      <c r="F33" s="172">
        <v>500000001</v>
      </c>
      <c r="G33" s="171">
        <v>1.177</v>
      </c>
      <c r="H33" s="170"/>
      <c r="I33" s="170"/>
      <c r="J33" s="170"/>
      <c r="K33" s="170"/>
    </row>
    <row r="34" spans="2:11">
      <c r="H34" s="170"/>
      <c r="I34" s="170"/>
      <c r="J34" s="170"/>
      <c r="K34" s="170"/>
    </row>
    <row r="53" spans="8:10" ht="50.25" customHeight="1"/>
    <row r="54" spans="8:10" ht="50.25" customHeight="1"/>
    <row r="55" spans="8:10" ht="50.25" customHeight="1"/>
    <row r="64" spans="8:10">
      <c r="H64" s="173"/>
      <c r="I64" s="173"/>
      <c r="J64" s="173"/>
    </row>
    <row r="65" spans="8:10">
      <c r="H65" s="173"/>
      <c r="I65" s="173"/>
      <c r="J65" s="173"/>
    </row>
    <row r="66" spans="8:10">
      <c r="H66" s="173"/>
      <c r="I66" s="173"/>
      <c r="J66" s="173"/>
    </row>
    <row r="67" spans="8:10">
      <c r="H67" s="173"/>
      <c r="I67" s="173"/>
      <c r="J67" s="173"/>
    </row>
    <row r="68" spans="8:10">
      <c r="H68" s="173"/>
      <c r="I68" s="173"/>
      <c r="J68" s="173"/>
    </row>
    <row r="69" spans="8:10">
      <c r="H69" s="173"/>
      <c r="I69" s="173"/>
      <c r="J69" s="173"/>
    </row>
  </sheetData>
  <mergeCells count="5">
    <mergeCell ref="B2:E2"/>
    <mergeCell ref="F2:G2"/>
    <mergeCell ref="B4:D4"/>
    <mergeCell ref="C6:D6"/>
    <mergeCell ref="B17:E17"/>
  </mergeCells>
  <pageMargins left="0.8" right="0.38" top="1.1499999999999999" bottom="0.56999999999999995" header="0.5" footer="0.5"/>
  <pageSetup paperSize="9" scale="8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9"/>
  <sheetViews>
    <sheetView view="pageBreakPreview" zoomScale="60" zoomScaleNormal="100" workbookViewId="0">
      <selection activeCell="U6" sqref="U6"/>
    </sheetView>
  </sheetViews>
  <sheetFormatPr defaultRowHeight="17.25"/>
  <cols>
    <col min="10" max="10" width="38.1640625" customWidth="1"/>
  </cols>
  <sheetData>
    <row r="1" spans="1:10" ht="33.75">
      <c r="A1" s="585"/>
      <c r="B1" s="585"/>
      <c r="C1" s="585"/>
      <c r="D1" s="585"/>
      <c r="E1" s="585"/>
      <c r="F1" s="585"/>
      <c r="G1" s="585"/>
      <c r="H1" s="585"/>
      <c r="I1" s="585"/>
      <c r="J1" s="585"/>
    </row>
    <row r="2" spans="1:10" ht="35.25">
      <c r="A2" s="586" t="s">
        <v>190</v>
      </c>
      <c r="B2" s="586"/>
      <c r="C2" s="586"/>
      <c r="D2" s="586"/>
      <c r="E2" s="586"/>
      <c r="F2" s="586"/>
      <c r="G2" s="586"/>
      <c r="H2" s="586"/>
      <c r="I2" s="586"/>
      <c r="J2" s="586"/>
    </row>
    <row r="3" spans="1:10" ht="30">
      <c r="A3" s="587" t="s">
        <v>191</v>
      </c>
      <c r="B3" s="587"/>
      <c r="C3" s="587"/>
      <c r="D3" s="587"/>
      <c r="E3" s="587"/>
      <c r="F3" s="587"/>
      <c r="G3" s="587"/>
      <c r="H3" s="587"/>
      <c r="I3" s="587"/>
      <c r="J3" s="587"/>
    </row>
    <row r="4" spans="1:10" ht="34.5">
      <c r="A4" s="231"/>
      <c r="B4" s="59"/>
      <c r="C4" s="59"/>
      <c r="D4" s="59"/>
      <c r="E4" s="59"/>
      <c r="F4" s="59"/>
      <c r="G4" s="59"/>
      <c r="H4" s="59"/>
      <c r="I4" s="59"/>
      <c r="J4" s="59"/>
    </row>
    <row r="5" spans="1:10" ht="34.5">
      <c r="A5" s="231"/>
      <c r="B5" s="59"/>
      <c r="C5" s="59"/>
      <c r="D5" s="59"/>
      <c r="E5" s="59"/>
      <c r="F5" s="59"/>
      <c r="G5" s="59"/>
      <c r="H5" s="59"/>
      <c r="I5" s="59"/>
      <c r="J5" s="59"/>
    </row>
    <row r="6" spans="1:10" ht="34.5">
      <c r="A6" s="231"/>
      <c r="B6" s="59"/>
      <c r="C6" s="59"/>
      <c r="D6" s="59"/>
      <c r="E6" s="59"/>
      <c r="F6" s="59"/>
      <c r="G6" s="59"/>
      <c r="H6" s="59"/>
      <c r="I6" s="59"/>
      <c r="J6" s="59"/>
    </row>
    <row r="7" spans="1:10" ht="34.5">
      <c r="A7" s="231"/>
      <c r="B7" s="59"/>
      <c r="C7" s="59"/>
      <c r="D7" s="59"/>
      <c r="E7" s="59"/>
      <c r="F7" s="59"/>
      <c r="G7" s="59"/>
      <c r="H7" s="59"/>
      <c r="I7" s="59"/>
      <c r="J7" s="59"/>
    </row>
    <row r="8" spans="1:10" ht="34.5">
      <c r="A8" s="231"/>
      <c r="B8" s="59"/>
      <c r="C8" s="59"/>
      <c r="D8" s="59"/>
      <c r="E8" s="59"/>
      <c r="F8" s="59"/>
      <c r="G8" s="59"/>
      <c r="H8" s="59"/>
      <c r="I8" s="59"/>
      <c r="J8" s="59"/>
    </row>
    <row r="9" spans="1:10" ht="34.5">
      <c r="A9" s="231"/>
      <c r="B9" s="59"/>
      <c r="C9" s="59"/>
      <c r="D9" s="59"/>
      <c r="E9" s="59"/>
      <c r="F9" s="59"/>
      <c r="G9" s="59"/>
      <c r="H9" s="59"/>
      <c r="I9" s="59"/>
      <c r="J9" s="59"/>
    </row>
    <row r="10" spans="1:10" ht="34.5">
      <c r="A10" s="231"/>
      <c r="B10" s="59"/>
      <c r="C10" s="59"/>
      <c r="D10" s="59"/>
      <c r="E10" s="59"/>
      <c r="F10" s="59"/>
      <c r="G10" s="59"/>
      <c r="H10" s="59"/>
      <c r="I10" s="59"/>
      <c r="J10" s="59"/>
    </row>
    <row r="11" spans="1:10" ht="34.5">
      <c r="A11" s="231"/>
      <c r="B11" s="59"/>
      <c r="C11" s="59"/>
      <c r="D11" s="59"/>
      <c r="E11" s="59"/>
      <c r="F11" s="59"/>
      <c r="G11" s="59"/>
      <c r="H11" s="59"/>
      <c r="I11" s="59"/>
      <c r="J11" s="59"/>
    </row>
    <row r="12" spans="1:10" ht="34.5">
      <c r="A12" s="231"/>
      <c r="B12" s="59"/>
      <c r="C12" s="59"/>
      <c r="D12" s="59"/>
      <c r="E12" s="59"/>
      <c r="F12" s="59"/>
      <c r="G12" s="59"/>
      <c r="H12" s="59"/>
      <c r="I12" s="59"/>
      <c r="J12" s="59"/>
    </row>
    <row r="13" spans="1:10" ht="34.5">
      <c r="A13" s="231"/>
      <c r="B13" s="59"/>
      <c r="C13" s="59"/>
      <c r="D13" s="59"/>
      <c r="E13" s="59"/>
      <c r="F13" s="59"/>
      <c r="G13" s="59"/>
      <c r="H13" s="59"/>
      <c r="I13" s="59"/>
      <c r="J13" s="59"/>
    </row>
    <row r="14" spans="1:10" ht="34.5">
      <c r="A14" s="231"/>
      <c r="B14" s="59"/>
      <c r="C14" s="59"/>
      <c r="D14" s="59"/>
      <c r="E14" s="59"/>
      <c r="F14" s="59"/>
      <c r="G14" s="59"/>
      <c r="H14" s="59"/>
      <c r="I14" s="59"/>
      <c r="J14" s="59"/>
    </row>
    <row r="15" spans="1:10" ht="30">
      <c r="A15" s="587"/>
      <c r="B15" s="587"/>
      <c r="C15" s="587"/>
      <c r="D15" s="587"/>
      <c r="E15" s="587"/>
      <c r="F15" s="587"/>
      <c r="G15" s="587"/>
      <c r="H15" s="587"/>
      <c r="I15" s="587"/>
      <c r="J15" s="587"/>
    </row>
    <row r="16" spans="1:10" ht="33.75">
      <c r="A16" s="585" t="s">
        <v>192</v>
      </c>
      <c r="B16" s="585"/>
      <c r="C16" s="585"/>
      <c r="D16" s="585"/>
      <c r="E16" s="585"/>
      <c r="F16" s="585"/>
      <c r="G16" s="585"/>
      <c r="H16" s="585"/>
      <c r="I16" s="585"/>
      <c r="J16" s="585"/>
    </row>
    <row r="17" spans="1:10" ht="33.75">
      <c r="A17" s="585" t="s">
        <v>193</v>
      </c>
      <c r="B17" s="585"/>
      <c r="C17" s="585"/>
      <c r="D17" s="585"/>
      <c r="E17" s="585"/>
      <c r="F17" s="585"/>
      <c r="G17" s="585"/>
      <c r="H17" s="585"/>
      <c r="I17" s="585"/>
      <c r="J17" s="585"/>
    </row>
    <row r="18" spans="1:10">
      <c r="A18" s="59"/>
      <c r="B18" s="59"/>
      <c r="C18" s="59"/>
      <c r="D18" s="59"/>
      <c r="E18" s="59"/>
      <c r="F18" s="59"/>
      <c r="G18" s="59"/>
      <c r="H18" s="59"/>
      <c r="I18" s="59"/>
      <c r="J18" s="59"/>
    </row>
    <row r="19" spans="1:10">
      <c r="A19" s="59"/>
      <c r="B19" s="59"/>
      <c r="C19" s="59"/>
      <c r="D19" s="59"/>
      <c r="E19" s="59"/>
      <c r="F19" s="59"/>
      <c r="G19" s="59"/>
      <c r="H19" s="59"/>
      <c r="I19" s="59"/>
      <c r="J19" s="59"/>
    </row>
  </sheetData>
  <mergeCells count="6">
    <mergeCell ref="A17:J17"/>
    <mergeCell ref="A1:J1"/>
    <mergeCell ref="A2:J2"/>
    <mergeCell ref="A3:J3"/>
    <mergeCell ref="A15:J15"/>
    <mergeCell ref="A16:J16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เปลี่ยนแปลงรั้วกระทรวง</dc:title>
  <dc:subject/>
  <dc:creator>DESIGN &amp; CONSTRUCTION DEVISION</dc:creator>
  <cp:keywords/>
  <dc:description/>
  <cp:lastModifiedBy>user</cp:lastModifiedBy>
  <cp:revision/>
  <dcterms:created xsi:type="dcterms:W3CDTF">2004-12-03T06:11:32Z</dcterms:created>
  <dcterms:modified xsi:type="dcterms:W3CDTF">2021-01-11T02:47:09Z</dcterms:modified>
  <cp:category/>
  <cp:contentStatus/>
</cp:coreProperties>
</file>