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 งาน 22 ล้าน\1รวมงานโครงการปรับปรุงพื้น ถนนและทางเท้า ภายในมหาวิทยาลัยราชภัฏลำปาง 3,098,500 บาท\รวมปรับปรุงพื้น ถนนและทางเท้า ภายในมหาวิทยาลัยราชภัฏลำปาง\"/>
    </mc:Choice>
  </mc:AlternateContent>
  <xr:revisionPtr revIDLastSave="0" documentId="13_ncr:1_{1D73C672-8AD0-4841-9210-ECA993A196A4}" xr6:coauthVersionLast="45" xr6:coauthVersionMax="45" xr10:uidLastSave="{00000000-0000-0000-0000-000000000000}"/>
  <bookViews>
    <workbookView xWindow="-120" yWindow="-120" windowWidth="29040" windowHeight="15840" tabRatio="751" firstSheet="1" activeTab="5" xr2:uid="{00000000-000D-0000-FFFF-FFFF00000000}"/>
  </bookViews>
  <sheets>
    <sheet name="laroux" sheetId="1" state="veryHidden" r:id="rId1"/>
    <sheet name="(ปร6)" sheetId="4" r:id="rId2"/>
    <sheet name="ปร5" sheetId="12" r:id="rId3"/>
    <sheet name="สรุปหมวดงาน(ปร5ก)" sheetId="6" r:id="rId4"/>
    <sheet name="สวนที่1-ก่อสร้าง(ปร4)" sheetId="9" r:id="rId5"/>
    <sheet name="blank" sheetId="21" r:id="rId6"/>
    <sheet name="คำนวณ Factor F 6%" sheetId="20" r:id="rId7"/>
  </sheets>
  <externalReferences>
    <externalReference r:id="rId8"/>
    <externalReference r:id="rId9"/>
  </externalReferences>
  <definedNames>
    <definedName name="_FAC1">[1]สรุป!$C$307</definedName>
    <definedName name="_Fill" localSheetId="6" hidden="1">[2]PL!#REF!</definedName>
    <definedName name="_Fill" hidden="1">[2]PL!#REF!</definedName>
    <definedName name="DB12_MM." localSheetId="6">#REF!</definedName>
    <definedName name="DB12_MM.">#REF!</definedName>
    <definedName name="DB16_MM." localSheetId="6">#REF!</definedName>
    <definedName name="DB16_MM.">#REF!</definedName>
    <definedName name="DB20_MM." localSheetId="6">#REF!</definedName>
    <definedName name="DB20_MM.">#REF!</definedName>
    <definedName name="DB25_MM." localSheetId="6">#REF!</definedName>
    <definedName name="DB25_MM.">#REF!</definedName>
    <definedName name="DB28_MM." localSheetId="6">#REF!</definedName>
    <definedName name="DB28_MM.">#REF!</definedName>
    <definedName name="factor_table" localSheetId="6">'คำนวณ Factor F 6%'!$F$10:$F$33</definedName>
    <definedName name="factor_table">#REF!</definedName>
    <definedName name="HTML_CodePage" hidden="1">874</definedName>
    <definedName name="HTML_Control" localSheetId="6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_xlnm.Print_Area" localSheetId="1">'(ปร6)'!$A$1:$I$41</definedName>
    <definedName name="_xlnm.Print_Area" localSheetId="6">'คำนวณ Factor F 6%'!$B$2:$G$33</definedName>
    <definedName name="_xlnm.Print_Area" localSheetId="2">ปร5!$A$1:$K$39</definedName>
    <definedName name="_xlnm.Print_Area" localSheetId="3">'สรุปหมวดงาน(ปร5ก)'!$A$1:$G$36</definedName>
    <definedName name="_xlnm.Print_Area" localSheetId="4">'สวนที่1-ก่อสร้าง(ปร4)'!$B$1:$L$142</definedName>
    <definedName name="_xlnm.Print_Area">#REF!</definedName>
    <definedName name="_xlnm.Print_Titles" localSheetId="3">'สรุปหมวดงาน(ปร5ก)'!$1:$9</definedName>
    <definedName name="_xlnm.Print_Titles" localSheetId="4">'สวนที่1-ก่อสร้าง(ปร4)'!$1:$9</definedName>
    <definedName name="WEIGHT" localSheetId="6">#REF!</definedName>
    <definedName name="WEIGHT">#REF!</definedName>
    <definedName name="ใบ" localSheetId="6" hidden="1">{"'SUMMATION'!$B$2:$I$2"}</definedName>
    <definedName name="ใบ" hidden="1">{"'SUMMATION'!$B$2:$I$2"}</definedName>
    <definedName name="ปร.6" localSheetId="6" hidden="1">[2]PL!#REF!</definedName>
    <definedName name="ปร.6" hidden="1">[2]PL!#REF!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8" i="21" l="1"/>
  <c r="B6" i="21"/>
  <c r="B3" i="21"/>
  <c r="J16" i="20" l="1"/>
  <c r="J141" i="9" l="1"/>
  <c r="H141" i="9"/>
  <c r="J140" i="9"/>
  <c r="H140" i="9"/>
  <c r="J139" i="9"/>
  <c r="H139" i="9"/>
  <c r="J138" i="9"/>
  <c r="H138" i="9"/>
  <c r="J137" i="9"/>
  <c r="H137" i="9"/>
  <c r="J134" i="9"/>
  <c r="H134" i="9"/>
  <c r="K134" i="9" s="1"/>
  <c r="J133" i="9"/>
  <c r="H133" i="9"/>
  <c r="J132" i="9"/>
  <c r="H132" i="9"/>
  <c r="J131" i="9"/>
  <c r="H131" i="9"/>
  <c r="J130" i="9"/>
  <c r="H130" i="9"/>
  <c r="J129" i="9"/>
  <c r="H129" i="9"/>
  <c r="J128" i="9"/>
  <c r="H128" i="9"/>
  <c r="J127" i="9"/>
  <c r="H127" i="9"/>
  <c r="J124" i="9"/>
  <c r="H124" i="9"/>
  <c r="J123" i="9"/>
  <c r="H123" i="9"/>
  <c r="K123" i="9" s="1"/>
  <c r="J122" i="9"/>
  <c r="H122" i="9"/>
  <c r="J121" i="9"/>
  <c r="H121" i="9"/>
  <c r="J120" i="9"/>
  <c r="H120" i="9"/>
  <c r="J119" i="9"/>
  <c r="H119" i="9"/>
  <c r="J118" i="9"/>
  <c r="H118" i="9"/>
  <c r="K133" i="9" l="1"/>
  <c r="K120" i="9"/>
  <c r="K141" i="9"/>
  <c r="K139" i="9"/>
  <c r="J142" i="9"/>
  <c r="K140" i="9"/>
  <c r="H142" i="9"/>
  <c r="K127" i="9"/>
  <c r="K130" i="9"/>
  <c r="J135" i="9"/>
  <c r="K137" i="9"/>
  <c r="K118" i="9"/>
  <c r="K124" i="9"/>
  <c r="H135" i="9"/>
  <c r="K138" i="9"/>
  <c r="K132" i="9"/>
  <c r="K128" i="9"/>
  <c r="K131" i="9"/>
  <c r="K119" i="9"/>
  <c r="K122" i="9"/>
  <c r="K121" i="9"/>
  <c r="K129" i="9"/>
  <c r="K142" i="9" l="1"/>
  <c r="K49" i="9" s="1"/>
  <c r="K135" i="9"/>
  <c r="K48" i="9" s="1"/>
  <c r="J114" i="9"/>
  <c r="H114" i="9"/>
  <c r="J113" i="9"/>
  <c r="H113" i="9"/>
  <c r="J112" i="9"/>
  <c r="H112" i="9"/>
  <c r="J111" i="9"/>
  <c r="H111" i="9"/>
  <c r="J110" i="9"/>
  <c r="H110" i="9"/>
  <c r="J109" i="9"/>
  <c r="H109" i="9"/>
  <c r="J108" i="9"/>
  <c r="H108" i="9"/>
  <c r="J107" i="9"/>
  <c r="H107" i="9"/>
  <c r="J106" i="9"/>
  <c r="H106" i="9"/>
  <c r="J105" i="9"/>
  <c r="H105" i="9"/>
  <c r="J104" i="9"/>
  <c r="H104" i="9"/>
  <c r="J103" i="9"/>
  <c r="H103" i="9"/>
  <c r="J102" i="9"/>
  <c r="H102" i="9"/>
  <c r="J101" i="9"/>
  <c r="H101" i="9"/>
  <c r="J100" i="9"/>
  <c r="H100" i="9"/>
  <c r="K100" i="9" s="1"/>
  <c r="J99" i="9"/>
  <c r="H99" i="9"/>
  <c r="J98" i="9"/>
  <c r="H98" i="9"/>
  <c r="J97" i="9"/>
  <c r="H97" i="9"/>
  <c r="J96" i="9"/>
  <c r="H96" i="9"/>
  <c r="J95" i="9"/>
  <c r="H95" i="9"/>
  <c r="J94" i="9"/>
  <c r="H94" i="9"/>
  <c r="K97" i="9" l="1"/>
  <c r="K104" i="9"/>
  <c r="K113" i="9"/>
  <c r="K114" i="9"/>
  <c r="K101" i="9"/>
  <c r="K107" i="9"/>
  <c r="K110" i="9"/>
  <c r="K102" i="9"/>
  <c r="K108" i="9"/>
  <c r="K94" i="9"/>
  <c r="K103" i="9"/>
  <c r="K96" i="9"/>
  <c r="K112" i="9"/>
  <c r="K106" i="9"/>
  <c r="K109" i="9"/>
  <c r="K111" i="9"/>
  <c r="J115" i="9"/>
  <c r="K105" i="9"/>
  <c r="K99" i="9"/>
  <c r="K95" i="9"/>
  <c r="H115" i="9"/>
  <c r="K98" i="9"/>
  <c r="J88" i="9"/>
  <c r="H88" i="9"/>
  <c r="J87" i="9"/>
  <c r="H87" i="9"/>
  <c r="J86" i="9"/>
  <c r="H86" i="9"/>
  <c r="K88" i="9" l="1"/>
  <c r="K115" i="9"/>
  <c r="K46" i="9" s="1"/>
  <c r="K86" i="9"/>
  <c r="H90" i="9"/>
  <c r="J90" i="9"/>
  <c r="K87" i="9"/>
  <c r="K90" i="9" l="1"/>
  <c r="K45" i="9" s="1"/>
  <c r="J82" i="9"/>
  <c r="H82" i="9"/>
  <c r="J81" i="9"/>
  <c r="H81" i="9"/>
  <c r="J80" i="9"/>
  <c r="H80" i="9"/>
  <c r="K80" i="9" l="1"/>
  <c r="K82" i="9"/>
  <c r="J84" i="9"/>
  <c r="K81" i="9"/>
  <c r="H84" i="9"/>
  <c r="K84" i="9" l="1"/>
  <c r="K44" i="9" s="1"/>
  <c r="B6" i="9"/>
  <c r="A7" i="6"/>
  <c r="A6" i="4"/>
  <c r="B3" i="9"/>
  <c r="A3" i="6"/>
  <c r="A2" i="4"/>
  <c r="K77" i="9" l="1"/>
  <c r="C78" i="9" l="1"/>
  <c r="A4" i="4"/>
  <c r="A3" i="4"/>
  <c r="D13" i="6"/>
  <c r="D12" i="6"/>
  <c r="D11" i="6" l="1"/>
  <c r="K12" i="9" l="1"/>
  <c r="K42" i="9" l="1"/>
  <c r="D10" i="6"/>
  <c r="F10" i="12" l="1"/>
  <c r="F13" i="4"/>
  <c r="D5" i="20" s="1"/>
  <c r="C9" i="20" l="1"/>
  <c r="C8" i="20" l="1"/>
  <c r="C12" i="20" s="1"/>
  <c r="C10" i="20" l="1"/>
  <c r="C13" i="20" l="1"/>
  <c r="C14" i="20" s="1"/>
  <c r="C16" i="20" l="1"/>
  <c r="H10" i="12"/>
  <c r="J14" i="20" l="1"/>
  <c r="K13" i="20"/>
  <c r="D14" i="4"/>
  <c r="F14" i="4" s="1"/>
  <c r="F19" i="4" s="1"/>
  <c r="E22" i="4" s="1"/>
  <c r="E12" i="6"/>
  <c r="F12" i="6" s="1"/>
  <c r="E10" i="6"/>
  <c r="F10" i="6" s="1"/>
  <c r="E11" i="6"/>
  <c r="F11" i="6" s="1"/>
  <c r="E13" i="6"/>
  <c r="I10" i="12"/>
  <c r="I19" i="12" s="1"/>
  <c r="E20" i="12" l="1"/>
  <c r="F22" i="6"/>
</calcChain>
</file>

<file path=xl/sharedStrings.xml><?xml version="1.0" encoding="utf-8"?>
<sst xmlns="http://schemas.openxmlformats.org/spreadsheetml/2006/main" count="457" uniqueCount="174">
  <si>
    <t>คิดเป็นเงินทั้งสิ้นโดยประมาณ</t>
  </si>
  <si>
    <t>สรุปผลการประมาณราคาค่าก่อสร้าง</t>
  </si>
  <si>
    <t>รวมเงิน (1)+(2)+(3)</t>
  </si>
  <si>
    <t>ลำดับที่</t>
  </si>
  <si>
    <t>ค่างานส่วนที่ 1  ค่าวัสดุและค่าแรงงานหมวดงานก่อสร้าง  ( ทุน )</t>
  </si>
  <si>
    <t xml:space="preserve">       ราคารวมค่า Factor- F </t>
  </si>
  <si>
    <t>ค่างานส่วนที่ 2  หมวดงานครุภัณฑ์สั่งซื้อหรือจัดซื้อ</t>
  </si>
  <si>
    <t xml:space="preserve">       ราคารวมค่า ภาษีมูลค่าเพิ่ม ( VAT ) </t>
  </si>
  <si>
    <t>ค่างานส่วนที่ 3  ค่าใช้จ่ายพิเศษตามข้อกำหนด ( ถ้ามี )</t>
  </si>
  <si>
    <t>ราคาค่าก่อสร้าง</t>
  </si>
  <si>
    <t xml:space="preserve"> </t>
  </si>
  <si>
    <t>พื้นที่อาคาร</t>
  </si>
  <si>
    <t>ตร.ม.</t>
  </si>
  <si>
    <t>ลำดับ</t>
  </si>
  <si>
    <t>หมายเหตุ</t>
  </si>
  <si>
    <t>รายการ</t>
  </si>
  <si>
    <t>หน่วย</t>
  </si>
  <si>
    <t>จำนวน</t>
  </si>
  <si>
    <t>ค่าวัสดุ</t>
  </si>
  <si>
    <t>ค่าแรงงาน</t>
  </si>
  <si>
    <t>รวมเงิน</t>
  </si>
  <si>
    <t>รวม</t>
  </si>
  <si>
    <t>ตาราง Factor F  งานอาคาร</t>
  </si>
  <si>
    <t>เงินล่วงหน้าจ่าย</t>
  </si>
  <si>
    <t>เงินประกันผลงานหัก</t>
  </si>
  <si>
    <t>ดอกเบี้ยเงินกู้</t>
  </si>
  <si>
    <t>ค่าภาษีมูลค่าเพิ่ม</t>
  </si>
  <si>
    <t>Factor F =</t>
  </si>
  <si>
    <t>ค่างานต้นทุน</t>
  </si>
  <si>
    <t>Factor F</t>
  </si>
  <si>
    <t>B</t>
  </si>
  <si>
    <t>B : ค่างานต้นทุนต่ำ</t>
  </si>
  <si>
    <t>(บาท)</t>
  </si>
  <si>
    <t>A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</si>
  <si>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</si>
  <si>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</si>
  <si>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</si>
  <si>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</si>
  <si>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</si>
  <si>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</si>
  <si>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A * Factor F</t>
  </si>
  <si>
    <r>
      <t>D - ((D-E)*(A-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)/(</t>
    </r>
    <r>
      <rPr>
        <b/>
        <sz val="18"/>
        <color indexed="10"/>
        <rFont val="CordiaUPC"/>
        <family val="2"/>
        <charset val="222"/>
      </rPr>
      <t>C</t>
    </r>
    <r>
      <rPr>
        <b/>
        <sz val="18"/>
        <rFont val="CordiaUPC"/>
        <family val="2"/>
        <charset val="222"/>
      </rPr>
      <t>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))</t>
    </r>
  </si>
  <si>
    <t>นำค่านี้ไปใช้ในการคำนวณ</t>
  </si>
  <si>
    <t>ตร.ม.     เฉลี่ยราคา</t>
  </si>
  <si>
    <t xml:space="preserve">  บาท/ตร.ม.</t>
  </si>
  <si>
    <t>(ตัวอักษร)</t>
  </si>
  <si>
    <t>การคำนวณหาค่า Factor-F เฉลี่ย</t>
  </si>
  <si>
    <t>ราคาค่าวัสดุและค่าแรงที่ประมาณราคาได้</t>
  </si>
  <si>
    <t>บาท</t>
  </si>
  <si>
    <t>A : ค่างานต้นทุนที่ประมาณราคาได้</t>
  </si>
  <si>
    <t>แบบแสดงรายการ  ปริมาณงานและราคา</t>
  </si>
  <si>
    <t>ราคาต่อหน่วย</t>
  </si>
  <si>
    <t>จำนวนเงิน</t>
  </si>
  <si>
    <t>ค่าวัสดุและแรงงาน</t>
  </si>
  <si>
    <t>แบบสรุปค่าก่อสร้าง</t>
  </si>
  <si>
    <t>หน่วย : บาท</t>
  </si>
  <si>
    <t>กลุ่มงานที่  1</t>
  </si>
  <si>
    <t>กลุ่มงานที่  2</t>
  </si>
  <si>
    <t>กลุ่มงานที่  3</t>
  </si>
  <si>
    <t>กลุ่มงานที่  4</t>
  </si>
  <si>
    <t>Factor  F</t>
  </si>
  <si>
    <t>ค่าก่อสร้าง</t>
  </si>
  <si>
    <t>เงื่อนไขการใช้ตาราง  Factor  F</t>
  </si>
  <si>
    <t>เงินประกันผลงานหัก...........%</t>
  </si>
  <si>
    <t>ภาษีมูลค่าเพิ่ม  7%</t>
  </si>
  <si>
    <t>รวมค่าก่อสร้าง</t>
  </si>
  <si>
    <t>สรุป</t>
  </si>
  <si>
    <t>สรุปงานก่อสร้าง</t>
  </si>
  <si>
    <t>หมวดงานสถาปัตยกรรม</t>
  </si>
  <si>
    <t>หมวดงานระบบไฟฟ้าและสื่อสาร</t>
  </si>
  <si>
    <t>ประเภทงานอาคาร</t>
  </si>
  <si>
    <t>ค่าวัสดุและค่าแรงงาน</t>
  </si>
  <si>
    <t>เป็นเงิน/บาท</t>
  </si>
  <si>
    <t>FACTOR F</t>
  </si>
  <si>
    <t>จำนวนเงิน/บาท</t>
  </si>
  <si>
    <t>เงื่อนไข</t>
  </si>
  <si>
    <t>เงินล่วงหน้าจ่าย…….</t>
  </si>
  <si>
    <t>เงินประกันผลงานหัก.......</t>
  </si>
  <si>
    <t>ค่าภาษีมูลค่าเพิ่ม.......</t>
  </si>
  <si>
    <t>รวมค่าก่อสร้างเป็นเงินทั้งสิ้น</t>
  </si>
  <si>
    <t>คิดเป็นเงินประมาณ</t>
  </si>
  <si>
    <t>ขนาดหรือเนื้อที่อาคาร</t>
  </si>
  <si>
    <t>เฉลี่ยราคาประมาณ</t>
  </si>
  <si>
    <t>บาท/ตร.ม.</t>
  </si>
  <si>
    <t>ประเภทงานครุภัณฑ์จัดซื้อ</t>
  </si>
  <si>
    <t>ค่าใช้จ่ายพิเศษตามข้อกำหนด</t>
  </si>
  <si>
    <t>ส่วนที่ 1 ค่าวัสดุและค่าแรงงานหมวดงานก่อสร้าง</t>
  </si>
  <si>
    <t>รวมค่างานส่วนที่1</t>
  </si>
  <si>
    <t>เงินล่วงหน้าจ่าย   0%</t>
  </si>
  <si>
    <t>รวมหมวดงานโครงสร้าง</t>
  </si>
  <si>
    <t>หมวดงานวิศวกรรมโครงสร้าง</t>
  </si>
  <si>
    <t>หน่วยงานเจ้าของโครงการ/งานก่อสร้าง   มหาวิทยาลัยราชภัฏลำปาง</t>
  </si>
  <si>
    <t>สถานที่ก่อสร้าง   ภายในบริเวณมหาวิทยาลัยราชภัฏลำปาง                                   แบบเลขที่</t>
  </si>
  <si>
    <t>หมวดงานประปาและระบบสุขาภิบาล</t>
  </si>
  <si>
    <t>สถานที่ก่อสร้าง   ภายในบริเวณมหาวิทยาลัยราชภัฏลำปาง         แบบเลขที่</t>
  </si>
  <si>
    <t>แบบ ปร.4 ที่แนบ มีจำนวน        1         ชุด</t>
  </si>
  <si>
    <t xml:space="preserve">สถานที่ก่อสร้าง   ภายในบริเวณมหาวิทยาลัยราชภัฏลำปาง                         แบบเลขที่        </t>
  </si>
  <si>
    <t>ดอกเบี้ยเงินกู้.......</t>
  </si>
  <si>
    <t xml:space="preserve">FACTOR . F  ประเภทงานอาคาร  เงื่อนไข  - เงินล่วงหน้าจ่าย  0%  ,  - เงินประกันผลงานหัก  0 % ,  - ดอกเบี้ยเงินกู้  6 %  ,  ค่าภาษีมูลค่าเพิ่ม  7 % </t>
  </si>
  <si>
    <t>ดอกเบี้ยเงินกู้    6%</t>
  </si>
  <si>
    <t>แบบ ปร.4 และ ปร.5 ที่แนบ มีจำนวน         1        ชุด</t>
  </si>
  <si>
    <t>กลุ่มงาน/งานอาคารสถานที่ กองกลาง สำนักงานอธิการบดี</t>
  </si>
  <si>
    <t>กลุ่มงาน/งานอาคารสถานที่ กองกลาง สำนักงานอธิการดี</t>
  </si>
  <si>
    <t>อ้างอิง</t>
  </si>
  <si>
    <t>หลักเกณฑ์การกำหนดราคากลางงานก่อสร้าง ตามประกาศคณะกรรมการราคากลางและขึ้นทะเบียนผู้ประกอบการ ลงวันที่ ๑๙ ตุลาคม พ.ศ. ๒๕๖๐</t>
  </si>
  <si>
    <t>หลักเกณฑ์การกำหนดราคากลางงานก่อสร้าง ตามประกาศคณะกรรมการราคากลาง</t>
  </si>
  <si>
    <t>และขึ้นทะเบียนผู้ประกอบการ ลงวันที่ ๑๙ ตุลาคม พ.ศ. ๒๕๖๐</t>
  </si>
  <si>
    <t>รวมค่าแรง</t>
  </si>
  <si>
    <t>1.1 งานปรับปรุงผิวที่จอดรถนักศึกษาหน้าโรงอาหาร</t>
  </si>
  <si>
    <t>งานปรับแต่งพื้นที่</t>
  </si>
  <si>
    <t>งาน</t>
  </si>
  <si>
    <t>รวมงานผิวทาง</t>
  </si>
  <si>
    <t>งานปรับปรุงทางเดิน ด้านข้างสวนสามสอ</t>
  </si>
  <si>
    <t>งานปรับพื้นที่ (ด้านข้างสวนสามสอ)</t>
  </si>
  <si>
    <t>ลบ.ม.</t>
  </si>
  <si>
    <t>งานวัสดุรองพื้น  หนา 5 ซม.</t>
  </si>
  <si>
    <t>งานคอนกรีต # 240 ksc หนา 0.10 ม.</t>
  </si>
  <si>
    <t>งานเหล็กเสริม Wire Mesh Dia 4 มม.@ 0.20 m.#</t>
  </si>
  <si>
    <t>งานไม้แบบ</t>
  </si>
  <si>
    <t>งานตะปู</t>
  </si>
  <si>
    <t>กก.</t>
  </si>
  <si>
    <t xml:space="preserve">งานปรับปรุงทางเดิน ด้านข้างสนามฟุตบอล </t>
  </si>
  <si>
    <t>งานปรับพื้นที่ (ด้านข้างสนามฟุตบอล)</t>
  </si>
  <si>
    <t>งานปรับปรุงทางเดิน ด้านทางเข้าอาคารวิทยาการจัดการ ตรงข้ามอาคารศิลปะ</t>
  </si>
  <si>
    <t>งานปรับพื้นที่ ( ทางเข้าคณะ วจ. ตรงข้ามอาคาร ศิลปะ)</t>
  </si>
  <si>
    <t>สนามฟุตบอล 2และด้านทางเข้าอาคารวิทยาการจัดการ ตรงข้ามอาคารศิลปะ</t>
  </si>
  <si>
    <t>1.3 งานเทพื้นคอนกรีตเสริมเหล็กทางเท้าด้านข้างสวนสามสอ ด้านข้าง</t>
  </si>
  <si>
    <t>1.4 งานปรับปรุงพื้นอัมจันทร์สนามฟุตบอล 2</t>
  </si>
  <si>
    <t>งานก่อสร้างพื้นสนามฟุตบอล 2</t>
  </si>
  <si>
    <t>งานปรับพื้นที่ กว้าง 4.00 ม. ยาว 100 เมตร</t>
  </si>
  <si>
    <t>งานขุดดิน</t>
  </si>
  <si>
    <t>งานทรายหยาบอัดแน่น</t>
  </si>
  <si>
    <t>คอนกรีต # 240 KSC หนา 0.12 ม.</t>
  </si>
  <si>
    <t>งานเหล็กเสริม Wire Mesh Dia 4มม@0.20m#</t>
  </si>
  <si>
    <t>ไม้แบบ</t>
  </si>
  <si>
    <t>ตะปู</t>
  </si>
  <si>
    <t xml:space="preserve">งานรถเครนยกอัฒจรรย์ ใหญ่ </t>
  </si>
  <si>
    <t>งานปรับพื้นที่ กว้าง 3.00 ม. ยาว 70 เมตร</t>
  </si>
  <si>
    <t>งานรถเครนยกอัฒจรรย์ เล็ก</t>
  </si>
  <si>
    <t>1.2 งานปรับปรุงผิวถนนบริเวณอาคารบริการวิชาการและอเนกประสงค์</t>
  </si>
  <si>
    <t>1.5 งานเทพื้นคอนกรีตเสริมเหล็ก บริเวณอาคารครุศาสตร์ใหม่</t>
  </si>
  <si>
    <t>ขนกอง</t>
  </si>
  <si>
    <t>งานขุดดิน ปรับพื้นที่ พร้อมบดอัด</t>
  </si>
  <si>
    <t>คำนวณราคากลางโดย   งานอาคารสถานที่     เมื่อวันที่ 7    เดือน   มกราคม   พ.ศ.    2563</t>
  </si>
  <si>
    <t>งานไพรมโค้ต (Prime Coat)  0.8ลิตร/1.0 ตร.ม.</t>
  </si>
  <si>
    <t>งานแอสฟัลคอนกรีต (Aspalt Concrete) หนา 5 ซม.</t>
  </si>
  <si>
    <t>ลิตร</t>
  </si>
  <si>
    <t>ทรายหยาบรองพื้น  หนา 5 ซม.</t>
  </si>
  <si>
    <t>ราคาแอสฟัต์ ธ.ค. 2562</t>
  </si>
  <si>
    <t>น.68/สพฐ. 2563</t>
  </si>
  <si>
    <t>น.1/สพฐ. 2563</t>
  </si>
  <si>
    <t>น.8/สพฐ. 2563</t>
  </si>
  <si>
    <t>น.10/สพฐ. 2563</t>
  </si>
  <si>
    <t>น.7/สพฐ. 2563</t>
  </si>
  <si>
    <t xml:space="preserve">          ลงชื่อ ...................................................................กรรมการและเลขานุการ</t>
  </si>
  <si>
    <t xml:space="preserve">          ลงชื่อ .................................................................. กรรมการ</t>
  </si>
  <si>
    <t xml:space="preserve">          ลงชื่อ ................................................................ กรรมการ</t>
  </si>
  <si>
    <t xml:space="preserve">          ลงชื่อ .................................................................. ประธานกรรมการ</t>
  </si>
  <si>
    <t>(นายชัย ชัยนันตา)</t>
  </si>
  <si>
    <t>(นายอภิวัฒน์   ศรีภูมั่น)</t>
  </si>
  <si>
    <t>(นายธนบดี  สายโสม)</t>
  </si>
  <si>
    <t>(ผู้ช่วยศาสตราจารย์พงศธร คำใจหนัก)</t>
  </si>
  <si>
    <t>(ผู้ช่วยศาสตราจารย์เอกรัฐ อินต๊ะวงศา)</t>
  </si>
  <si>
    <t xml:space="preserve">          ลงชื่อ .................................................................................................. ประธานกรรมการ</t>
  </si>
  <si>
    <t xml:space="preserve">          ลงชื่อ .................................................................................................. กรรมการ</t>
  </si>
  <si>
    <t xml:space="preserve">          ลงชื่อ .................................................................................................. และเลขานุการ</t>
  </si>
  <si>
    <t>ชื่อโครงการ/งานปรับปรุงพื้น ถนนและทางเท้า ภายในมหาวิทยาลัยราชภัฏลำปาง</t>
  </si>
  <si>
    <t>1.กรมบัญชีกลาง ตุลาคม 2560</t>
  </si>
  <si>
    <t>2.พาณิชย์จังหวัดลําปาง ธันวาคม 2562</t>
  </si>
  <si>
    <t>ตุลาคม 2560</t>
  </si>
  <si>
    <t>ธันวาคม 2562</t>
  </si>
  <si>
    <t>2.พาณิชย์จังหวัดลําปาง</t>
  </si>
  <si>
    <t>3. สพฐ. ธันวาคม 2562</t>
  </si>
  <si>
    <t>4.สืบจากร้านค้า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</si>
</sst>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(* #,##0.00_);_(* \(#,##0.00\);_(* &quot;-&quot;??_);_(@_)"/>
    <numFmt numFmtId="164" formatCode="_-* #,##0.00_-;\-* #,##0.00_-;_-* &quot;-&quot;??_-;_-@_-"/>
    <numFmt numFmtId="165" formatCode="\t&quot;฿&quot;#,##0_);[Red]\(\t&quot;฿&quot;#,##0\)"/>
    <numFmt numFmtId="166" formatCode="0.00000"/>
    <numFmt numFmtId="167" formatCode="_(* #,##0_);_(* \(#,##0\);_(* &quot;-&quot;??_);_(@_)"/>
    <numFmt numFmtId="168" formatCode="_-* #,##0_-;\-* #,##0_-;_-* &quot;-&quot;??_-;_-@_-"/>
    <numFmt numFmtId="169" formatCode="0.0000"/>
    <numFmt numFmtId="170" formatCode="#,##0.0_);\(#,##0.0\)"/>
    <numFmt numFmtId="171" formatCode="#,##0.0000"/>
    <numFmt numFmtId="172" formatCode="#,##0.0000;[Red]\-#,##0.0000"/>
    <numFmt numFmtId="173" formatCode="\t0.00E+00"/>
    <numFmt numFmtId="174" formatCode="&quot;฿&quot;\t#,##0_);\(&quot;฿&quot;\t#,##0\)"/>
    <numFmt numFmtId="175" formatCode="\ว\ว\/\ด\ด\/\ป\ป"/>
    <numFmt numFmtId="176" formatCode="dd\-mmm\-yy_)"/>
    <numFmt numFmtId="177" formatCode="#,##0\ &quot;F&quot;;[Red]\-#,##0\ &quot;F&quot;"/>
    <numFmt numFmtId="178" formatCode="0.0&quot;  &quot;"/>
    <numFmt numFmtId="179" formatCode="&quot;\&quot;#,##0;[Red]&quot;\&quot;\-#,##0"/>
    <numFmt numFmtId="180" formatCode="_ * #,##0_ ;_ * \-#,##0_ ;_ * &quot;-&quot;_ ;_ @_ "/>
    <numFmt numFmtId="181" formatCode="_ * #,##0.00_ ;_ * \-#,##0.00_ ;_ * &quot;-&quot;??_ ;_ @_ "/>
    <numFmt numFmtId="182" formatCode="_-* #,##0.0000_-;\-* #,##0.0000_-;_-* &quot;-&quot;??_-;_-@_-"/>
    <numFmt numFmtId="183" formatCode="_-* #,##0.00000_-;\-* #,##0.00000_-;_-* &quot;-&quot;??_-;_-@_-"/>
    <numFmt numFmtId="184" formatCode="#,##0.000;[Red]\-#,##0.000"/>
    <numFmt numFmtId="185" formatCode="_-* #,##0.000_-;\-* #,##0.000_-;_-* &quot;-&quot;??_-;_-@_-"/>
  </numFmts>
  <fonts count="63">
    <font>
      <sz val="12"/>
      <name val="EucrosiaUPC"/>
      <charset val="222"/>
    </font>
    <font>
      <sz val="12"/>
      <name val="EucrosiaUPC"/>
      <family val="1"/>
      <charset val="222"/>
    </font>
    <font>
      <sz val="12"/>
      <name val="EucrosiaUPC"/>
      <family val="1"/>
      <charset val="222"/>
    </font>
    <font>
      <b/>
      <sz val="18"/>
      <name val="CordiaUPC"/>
      <family val="2"/>
      <charset val="222"/>
    </font>
    <font>
      <b/>
      <sz val="14"/>
      <name val="CordiaUPC"/>
      <family val="2"/>
      <charset val="222"/>
    </font>
    <font>
      <sz val="14"/>
      <name val="AngsanaUPC"/>
      <family val="1"/>
      <charset val="222"/>
    </font>
    <font>
      <b/>
      <sz val="16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b/>
      <sz val="14"/>
      <color indexed="10"/>
      <name val="CordiaUPC"/>
      <family val="2"/>
      <charset val="222"/>
    </font>
    <font>
      <b/>
      <sz val="16"/>
      <name val="CordiaUPC"/>
      <family val="2"/>
      <charset val="222"/>
    </font>
    <font>
      <sz val="14"/>
      <name val="Cordia New"/>
      <family val="2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u/>
      <sz val="14"/>
      <color indexed="36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u/>
      <sz val="14"/>
      <color indexed="12"/>
      <name val="AngsanaUPC"/>
      <family val="1"/>
      <charset val="222"/>
    </font>
    <font>
      <sz val="14"/>
      <name val="Cordia New"/>
      <family val="3"/>
    </font>
    <font>
      <b/>
      <sz val="20"/>
      <name val="CordiaUPC"/>
      <family val="2"/>
      <charset val="222"/>
    </font>
    <font>
      <b/>
      <sz val="18"/>
      <color indexed="12"/>
      <name val="CordiaUPC"/>
      <family val="2"/>
      <charset val="222"/>
    </font>
    <font>
      <b/>
      <sz val="18"/>
      <color indexed="10"/>
      <name val="CordiaUPC"/>
      <family val="2"/>
      <charset val="222"/>
    </font>
    <font>
      <sz val="14"/>
      <color indexed="12"/>
      <name val="Cordia New"/>
      <family val="2"/>
    </font>
    <font>
      <b/>
      <sz val="14"/>
      <color indexed="12"/>
      <name val="CordiaUPC"/>
      <family val="2"/>
      <charset val="222"/>
    </font>
    <font>
      <b/>
      <sz val="14"/>
      <color indexed="21"/>
      <name val="CordiaUPC"/>
      <family val="2"/>
      <charset val="222"/>
    </font>
    <font>
      <b/>
      <i/>
      <sz val="14"/>
      <color indexed="12"/>
      <name val="CordiaUPC"/>
      <family val="2"/>
      <charset val="222"/>
    </font>
    <font>
      <b/>
      <i/>
      <sz val="18"/>
      <color indexed="8"/>
      <name val="CordiaUPC"/>
      <family val="2"/>
      <charset val="222"/>
    </font>
    <font>
      <b/>
      <sz val="14"/>
      <color indexed="61"/>
      <name val="CordiaUPC"/>
      <family val="2"/>
      <charset val="222"/>
    </font>
    <font>
      <b/>
      <sz val="24"/>
      <name val="CordiaUPC"/>
      <family val="2"/>
      <charset val="222"/>
    </font>
    <font>
      <b/>
      <sz val="14"/>
      <name val="Cordia New"/>
      <family val="2"/>
    </font>
    <font>
      <b/>
      <sz val="16"/>
      <color indexed="12"/>
      <name val="CordiaUPC"/>
      <family val="2"/>
      <charset val="222"/>
    </font>
    <font>
      <b/>
      <sz val="14"/>
      <color indexed="10"/>
      <name val="Cordia New"/>
      <family val="2"/>
    </font>
    <font>
      <i/>
      <sz val="14"/>
      <name val="CordiaUPC"/>
      <family val="2"/>
      <charset val="222"/>
    </font>
    <font>
      <sz val="11"/>
      <color indexed="8"/>
      <name val="Tahoma"/>
      <family val="2"/>
    </font>
    <font>
      <sz val="8"/>
      <name val="EucrosiaUPC"/>
      <family val="1"/>
    </font>
    <font>
      <sz val="12"/>
      <name val="EucrosiaUPC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u/>
      <sz val="14"/>
      <name val="TH SarabunPSK"/>
      <family val="2"/>
    </font>
    <font>
      <sz val="12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5"/>
      <name val="TH SarabunPSK"/>
      <family val="2"/>
    </font>
    <font>
      <b/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4"/>
      <color theme="1"/>
      <name val="Cordia New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73">
    <xf numFmtId="0" fontId="0" fillId="0" borderId="0"/>
    <xf numFmtId="0" fontId="11" fillId="0" borderId="0">
      <alignment vertical="center"/>
    </xf>
    <xf numFmtId="17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0" fontId="13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6" fillId="0" borderId="0"/>
    <xf numFmtId="0" fontId="17" fillId="0" borderId="0"/>
    <xf numFmtId="9" fontId="13" fillId="2" borderId="0"/>
    <xf numFmtId="0" fontId="13" fillId="0" borderId="0" applyFill="0" applyBorder="0" applyAlignment="0"/>
    <xf numFmtId="170" fontId="14" fillId="0" borderId="0" applyFill="0" applyBorder="0" applyAlignment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5" fontId="15" fillId="0" borderId="0" applyFill="0" applyBorder="0" applyAlignment="0"/>
    <xf numFmtId="178" fontId="15" fillId="0" borderId="0" applyFill="0" applyBorder="0" applyAlignment="0"/>
    <xf numFmtId="170" fontId="14" fillId="0" borderId="0" applyFill="0" applyBorder="0" applyAlignment="0"/>
    <xf numFmtId="175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14" fontId="20" fillId="0" borderId="0" applyFill="0" applyBorder="0" applyAlignment="0"/>
    <xf numFmtId="175" fontId="15" fillId="0" borderId="0" applyFill="0" applyBorder="0" applyAlignment="0"/>
    <xf numFmtId="170" fontId="14" fillId="0" borderId="0" applyFill="0" applyBorder="0" applyAlignment="0"/>
    <xf numFmtId="175" fontId="15" fillId="0" borderId="0" applyFill="0" applyBorder="0" applyAlignment="0"/>
    <xf numFmtId="178" fontId="15" fillId="0" borderId="0" applyFill="0" applyBorder="0" applyAlignment="0"/>
    <xf numFmtId="170" fontId="14" fillId="0" borderId="0" applyFill="0" applyBorder="0" applyAlignment="0"/>
    <xf numFmtId="38" fontId="22" fillId="3" borderId="0" applyNumberFormat="0" applyBorder="0" applyAlignment="0" applyProtection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10" fontId="22" fillId="4" borderId="3" applyNumberFormat="0" applyBorder="0" applyAlignment="0" applyProtection="0"/>
    <xf numFmtId="175" fontId="15" fillId="0" borderId="0" applyFill="0" applyBorder="0" applyAlignment="0"/>
    <xf numFmtId="170" fontId="14" fillId="0" borderId="0" applyFill="0" applyBorder="0" applyAlignment="0"/>
    <xf numFmtId="175" fontId="15" fillId="0" borderId="0" applyFill="0" applyBorder="0" applyAlignment="0"/>
    <xf numFmtId="178" fontId="15" fillId="0" borderId="0" applyFill="0" applyBorder="0" applyAlignment="0"/>
    <xf numFmtId="170" fontId="14" fillId="0" borderId="0" applyFill="0" applyBorder="0" applyAlignment="0"/>
    <xf numFmtId="177" fontId="18" fillId="0" borderId="0"/>
    <xf numFmtId="0" fontId="2" fillId="0" borderId="0"/>
    <xf numFmtId="0" fontId="2" fillId="0" borderId="0"/>
    <xf numFmtId="0" fontId="2" fillId="0" borderId="0"/>
    <xf numFmtId="0" fontId="2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13" fillId="0" borderId="0" applyFont="0" applyFill="0" applyBorder="0" applyAlignment="0" applyProtection="0"/>
    <xf numFmtId="175" fontId="15" fillId="0" borderId="0" applyFill="0" applyBorder="0" applyAlignment="0"/>
    <xf numFmtId="170" fontId="14" fillId="0" borderId="0" applyFill="0" applyBorder="0" applyAlignment="0"/>
    <xf numFmtId="175" fontId="15" fillId="0" borderId="0" applyFill="0" applyBorder="0" applyAlignment="0"/>
    <xf numFmtId="178" fontId="15" fillId="0" borderId="0" applyFill="0" applyBorder="0" applyAlignment="0"/>
    <xf numFmtId="170" fontId="14" fillId="0" borderId="0" applyFill="0" applyBorder="0" applyAlignment="0"/>
    <xf numFmtId="49" fontId="20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5" fillId="0" borderId="0"/>
    <xf numFmtId="0" fontId="2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523">
    <xf numFmtId="0" fontId="0" fillId="0" borderId="0" xfId="0"/>
    <xf numFmtId="40" fontId="4" fillId="0" borderId="0" xfId="60" applyFont="1"/>
    <xf numFmtId="40" fontId="4" fillId="0" borderId="5" xfId="60" applyFont="1" applyBorder="1"/>
    <xf numFmtId="40" fontId="4" fillId="0" borderId="6" xfId="60" applyFont="1" applyBorder="1"/>
    <xf numFmtId="40" fontId="4" fillId="0" borderId="8" xfId="60" applyFont="1" applyBorder="1"/>
    <xf numFmtId="40" fontId="37" fillId="0" borderId="7" xfId="60" applyFont="1" applyBorder="1"/>
    <xf numFmtId="40" fontId="4" fillId="0" borderId="0" xfId="60" applyFont="1" applyBorder="1"/>
    <xf numFmtId="168" fontId="9" fillId="5" borderId="3" xfId="60" applyNumberFormat="1" applyFont="1" applyFill="1" applyBorder="1"/>
    <xf numFmtId="40" fontId="3" fillId="0" borderId="7" xfId="60" applyFont="1" applyBorder="1" applyAlignment="1">
      <alignment horizontal="center" vertical="center"/>
    </xf>
    <xf numFmtId="40" fontId="4" fillId="0" borderId="7" xfId="60" applyFont="1" applyBorder="1"/>
    <xf numFmtId="40" fontId="29" fillId="0" borderId="9" xfId="60" applyFont="1" applyBorder="1"/>
    <xf numFmtId="40" fontId="30" fillId="0" borderId="7" xfId="60" applyFont="1" applyBorder="1" applyAlignment="1">
      <alignment horizontal="right"/>
    </xf>
    <xf numFmtId="168" fontId="39" fillId="7" borderId="11" xfId="60" applyNumberFormat="1" applyFont="1" applyFill="1" applyBorder="1" applyProtection="1">
      <protection hidden="1"/>
    </xf>
    <xf numFmtId="40" fontId="30" fillId="0" borderId="0" xfId="60" applyFont="1" applyBorder="1"/>
    <xf numFmtId="40" fontId="4" fillId="0" borderId="7" xfId="60" applyFont="1" applyBorder="1" applyAlignment="1">
      <alignment horizontal="right"/>
    </xf>
    <xf numFmtId="168" fontId="4" fillId="7" borderId="3" xfId="60" applyNumberFormat="1" applyFont="1" applyFill="1" applyBorder="1"/>
    <xf numFmtId="40" fontId="31" fillId="0" borderId="7" xfId="60" applyFont="1" applyBorder="1" applyAlignment="1">
      <alignment horizontal="right"/>
    </xf>
    <xf numFmtId="168" fontId="39" fillId="7" borderId="15" xfId="60" applyNumberFormat="1" applyFont="1" applyFill="1" applyBorder="1"/>
    <xf numFmtId="40" fontId="31" fillId="0" borderId="0" xfId="60" applyFont="1" applyFill="1" applyBorder="1"/>
    <xf numFmtId="40" fontId="7" fillId="0" borderId="7" xfId="60" applyFont="1" applyBorder="1" applyAlignment="1">
      <alignment horizontal="right"/>
    </xf>
    <xf numFmtId="182" fontId="32" fillId="7" borderId="3" xfId="60" applyNumberFormat="1" applyFont="1" applyFill="1" applyBorder="1"/>
    <xf numFmtId="182" fontId="33" fillId="2" borderId="18" xfId="60" applyNumberFormat="1" applyFont="1" applyFill="1" applyBorder="1"/>
    <xf numFmtId="183" fontId="8" fillId="0" borderId="0" xfId="60" applyNumberFormat="1" applyFont="1" applyBorder="1"/>
    <xf numFmtId="168" fontId="6" fillId="0" borderId="3" xfId="60" applyNumberFormat="1" applyFont="1" applyBorder="1"/>
    <xf numFmtId="40" fontId="34" fillId="0" borderId="7" xfId="60" applyFont="1" applyBorder="1" applyAlignment="1">
      <alignment horizontal="right"/>
    </xf>
    <xf numFmtId="168" fontId="37" fillId="0" borderId="0" xfId="60" applyNumberFormat="1" applyFont="1" applyBorder="1"/>
    <xf numFmtId="183" fontId="8" fillId="0" borderId="8" xfId="60" applyNumberFormat="1" applyFont="1" applyBorder="1"/>
    <xf numFmtId="168" fontId="37" fillId="0" borderId="8" xfId="60" applyNumberFormat="1" applyFont="1" applyBorder="1"/>
    <xf numFmtId="40" fontId="4" fillId="0" borderId="19" xfId="60" applyFont="1" applyBorder="1"/>
    <xf numFmtId="40" fontId="4" fillId="0" borderId="20" xfId="60" applyFont="1" applyBorder="1"/>
    <xf numFmtId="183" fontId="8" fillId="0" borderId="21" xfId="60" applyNumberFormat="1" applyFont="1" applyBorder="1"/>
    <xf numFmtId="0" fontId="44" fillId="0" borderId="29" xfId="0" applyFont="1" applyFill="1" applyBorder="1" applyAlignment="1">
      <alignment horizontal="center"/>
    </xf>
    <xf numFmtId="0" fontId="44" fillId="0" borderId="22" xfId="0" applyFont="1" applyFill="1" applyBorder="1" applyAlignment="1">
      <alignment horizontal="center"/>
    </xf>
    <xf numFmtId="0" fontId="44" fillId="0" borderId="32" xfId="0" applyFont="1" applyFill="1" applyBorder="1" applyAlignment="1">
      <alignment horizontal="center"/>
    </xf>
    <xf numFmtId="0" fontId="44" fillId="0" borderId="33" xfId="0" applyFont="1" applyFill="1" applyBorder="1" applyAlignment="1">
      <alignment horizontal="center"/>
    </xf>
    <xf numFmtId="0" fontId="44" fillId="0" borderId="3" xfId="0" applyFont="1" applyFill="1" applyBorder="1" applyAlignment="1">
      <alignment horizontal="center"/>
    </xf>
    <xf numFmtId="0" fontId="44" fillId="0" borderId="0" xfId="0" applyFont="1" applyFill="1"/>
    <xf numFmtId="38" fontId="45" fillId="0" borderId="0" xfId="60" applyNumberFormat="1" applyFont="1" applyFill="1"/>
    <xf numFmtId="0" fontId="45" fillId="0" borderId="0" xfId="0" applyFont="1" applyFill="1"/>
    <xf numFmtId="0" fontId="44" fillId="0" borderId="0" xfId="0" applyFont="1" applyFill="1" applyBorder="1"/>
    <xf numFmtId="0" fontId="45" fillId="0" borderId="0" xfId="0" applyFont="1" applyBorder="1" applyAlignment="1">
      <alignment vertical="center"/>
    </xf>
    <xf numFmtId="3" fontId="44" fillId="0" borderId="32" xfId="0" applyNumberFormat="1" applyFont="1" applyFill="1" applyBorder="1" applyAlignment="1">
      <alignment horizontal="center" vertical="center"/>
    </xf>
    <xf numFmtId="3" fontId="45" fillId="0" borderId="32" xfId="0" applyNumberFormat="1" applyFont="1" applyFill="1" applyBorder="1" applyAlignment="1">
      <alignment horizontal="center" vertical="center"/>
    </xf>
    <xf numFmtId="164" fontId="45" fillId="0" borderId="32" xfId="61" applyNumberFormat="1" applyFont="1" applyBorder="1" applyAlignment="1">
      <alignment horizontal="center" vertical="center"/>
    </xf>
    <xf numFmtId="38" fontId="46" fillId="0" borderId="35" xfId="60" applyNumberFormat="1" applyFont="1" applyFill="1" applyBorder="1" applyAlignment="1" applyProtection="1">
      <alignment horizontal="center"/>
    </xf>
    <xf numFmtId="38" fontId="46" fillId="7" borderId="32" xfId="60" applyNumberFormat="1" applyFont="1" applyFill="1" applyBorder="1" applyAlignment="1" applyProtection="1">
      <alignment horizontal="left"/>
    </xf>
    <xf numFmtId="38" fontId="46" fillId="0" borderId="32" xfId="60" applyNumberFormat="1" applyFont="1" applyFill="1" applyBorder="1" applyAlignment="1" applyProtection="1">
      <alignment horizontal="center"/>
    </xf>
    <xf numFmtId="40" fontId="45" fillId="0" borderId="32" xfId="60" applyFont="1" applyFill="1" applyBorder="1" applyAlignment="1">
      <alignment vertical="center"/>
    </xf>
    <xf numFmtId="3" fontId="45" fillId="0" borderId="0" xfId="0" applyNumberFormat="1" applyFont="1" applyFill="1" applyAlignment="1">
      <alignment horizontal="right"/>
    </xf>
    <xf numFmtId="3" fontId="45" fillId="0" borderId="0" xfId="0" applyNumberFormat="1" applyFont="1" applyFill="1"/>
    <xf numFmtId="38" fontId="47" fillId="7" borderId="32" xfId="60" applyNumberFormat="1" applyFont="1" applyFill="1" applyBorder="1" applyAlignment="1" applyProtection="1">
      <alignment horizontal="left"/>
    </xf>
    <xf numFmtId="3" fontId="44" fillId="0" borderId="22" xfId="0" applyNumberFormat="1" applyFont="1" applyFill="1" applyBorder="1" applyAlignment="1">
      <alignment horizontal="center" vertical="center"/>
    </xf>
    <xf numFmtId="0" fontId="45" fillId="0" borderId="0" xfId="0" applyFont="1" applyFill="1" applyBorder="1"/>
    <xf numFmtId="0" fontId="44" fillId="0" borderId="0" xfId="0" applyFont="1" applyFill="1" applyBorder="1" applyAlignment="1">
      <alignment horizontal="center" vertical="center"/>
    </xf>
    <xf numFmtId="38" fontId="45" fillId="0" borderId="0" xfId="60" applyNumberFormat="1" applyFont="1" applyFill="1" applyBorder="1"/>
    <xf numFmtId="0" fontId="47" fillId="0" borderId="26" xfId="0" applyFont="1" applyFill="1" applyBorder="1" applyAlignment="1">
      <alignment horizontal="centerContinuous"/>
    </xf>
    <xf numFmtId="0" fontId="44" fillId="0" borderId="26" xfId="0" applyFont="1" applyFill="1" applyBorder="1" applyAlignment="1">
      <alignment horizontal="left"/>
    </xf>
    <xf numFmtId="0" fontId="47" fillId="0" borderId="3" xfId="0" applyFont="1" applyFill="1" applyBorder="1" applyAlignment="1">
      <alignment horizontal="center" vertical="center"/>
    </xf>
    <xf numFmtId="0" fontId="47" fillId="0" borderId="24" xfId="0" applyFont="1" applyFill="1" applyBorder="1" applyAlignment="1" applyProtection="1">
      <alignment horizontal="center" vertical="center"/>
      <protection locked="0"/>
    </xf>
    <xf numFmtId="0" fontId="47" fillId="0" borderId="3" xfId="0" applyFont="1" applyFill="1" applyBorder="1" applyAlignment="1" applyProtection="1">
      <alignment horizontal="center" vertical="center"/>
      <protection locked="0"/>
    </xf>
    <xf numFmtId="0" fontId="46" fillId="0" borderId="22" xfId="0" applyFont="1" applyFill="1" applyBorder="1" applyAlignment="1">
      <alignment horizontal="center" vertical="center"/>
    </xf>
    <xf numFmtId="3" fontId="46" fillId="0" borderId="22" xfId="0" applyNumberFormat="1" applyFont="1" applyFill="1" applyBorder="1" applyAlignment="1">
      <alignment horizontal="right"/>
    </xf>
    <xf numFmtId="172" fontId="46" fillId="0" borderId="22" xfId="60" applyNumberFormat="1" applyFont="1" applyFill="1" applyBorder="1" applyAlignment="1">
      <alignment horizontal="right"/>
    </xf>
    <xf numFmtId="3" fontId="46" fillId="0" borderId="22" xfId="0" applyNumberFormat="1" applyFont="1" applyFill="1" applyBorder="1" applyAlignment="1">
      <alignment horizontal="center"/>
    </xf>
    <xf numFmtId="0" fontId="46" fillId="0" borderId="22" xfId="0" applyFont="1" applyFill="1" applyBorder="1" applyAlignment="1">
      <alignment horizontal="center"/>
    </xf>
    <xf numFmtId="4" fontId="46" fillId="0" borderId="22" xfId="0" applyNumberFormat="1" applyFont="1" applyFill="1" applyBorder="1" applyAlignment="1">
      <alignment horizontal="center"/>
    </xf>
    <xf numFmtId="171" fontId="46" fillId="0" borderId="22" xfId="0" applyNumberFormat="1" applyFont="1" applyFill="1" applyBorder="1" applyAlignment="1">
      <alignment horizontal="right"/>
    </xf>
    <xf numFmtId="0" fontId="46" fillId="0" borderId="23" xfId="0" applyFont="1" applyFill="1" applyBorder="1" applyAlignment="1">
      <alignment horizontal="right"/>
    </xf>
    <xf numFmtId="0" fontId="46" fillId="0" borderId="23" xfId="0" applyFont="1" applyFill="1" applyBorder="1" applyAlignment="1"/>
    <xf numFmtId="0" fontId="46" fillId="0" borderId="23" xfId="68" applyFont="1" applyFill="1" applyBorder="1" applyAlignment="1">
      <alignment horizontal="left"/>
    </xf>
    <xf numFmtId="0" fontId="46" fillId="0" borderId="23" xfId="68" applyFont="1" applyFill="1" applyBorder="1" applyAlignment="1"/>
    <xf numFmtId="0" fontId="46" fillId="0" borderId="25" xfId="0" applyFont="1" applyFill="1" applyBorder="1" applyAlignment="1">
      <alignment horizontal="center"/>
    </xf>
    <xf numFmtId="0" fontId="46" fillId="0" borderId="26" xfId="0" applyFont="1" applyFill="1" applyBorder="1" applyAlignment="1"/>
    <xf numFmtId="0" fontId="46" fillId="0" borderId="26" xfId="68" applyFont="1" applyFill="1" applyBorder="1" applyAlignment="1"/>
    <xf numFmtId="3" fontId="46" fillId="0" borderId="25" xfId="0" applyNumberFormat="1" applyFont="1" applyFill="1" applyBorder="1" applyAlignment="1">
      <alignment horizontal="right"/>
    </xf>
    <xf numFmtId="4" fontId="46" fillId="0" borderId="25" xfId="0" applyNumberFormat="1" applyFont="1" applyFill="1" applyBorder="1" applyAlignment="1">
      <alignment horizontal="center"/>
    </xf>
    <xf numFmtId="0" fontId="46" fillId="0" borderId="27" xfId="0" applyFont="1" applyFill="1" applyBorder="1" applyAlignment="1">
      <alignment horizontal="center"/>
    </xf>
    <xf numFmtId="0" fontId="46" fillId="0" borderId="27" xfId="0" applyFont="1" applyFill="1" applyBorder="1" applyAlignment="1"/>
    <xf numFmtId="0" fontId="46" fillId="0" borderId="27" xfId="68" applyFont="1" applyFill="1" applyBorder="1" applyAlignment="1"/>
    <xf numFmtId="3" fontId="46" fillId="0" borderId="27" xfId="0" applyNumberFormat="1" applyFont="1" applyFill="1" applyBorder="1" applyAlignment="1">
      <alignment horizontal="right"/>
    </xf>
    <xf numFmtId="3" fontId="50" fillId="0" borderId="28" xfId="0" applyNumberFormat="1" applyFont="1" applyFill="1" applyBorder="1" applyAlignment="1">
      <alignment horizontal="right"/>
    </xf>
    <xf numFmtId="0" fontId="54" fillId="0" borderId="2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0" fillId="0" borderId="0" xfId="0" applyBorder="1"/>
    <xf numFmtId="0" fontId="55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7" fillId="0" borderId="24" xfId="0" applyFont="1" applyFill="1" applyBorder="1" applyAlignment="1">
      <alignment horizontal="center" vertical="center"/>
    </xf>
    <xf numFmtId="0" fontId="42" fillId="0" borderId="0" xfId="0" applyFont="1" applyBorder="1"/>
    <xf numFmtId="0" fontId="54" fillId="0" borderId="20" xfId="0" applyFont="1" applyBorder="1" applyAlignment="1">
      <alignment vertical="center"/>
    </xf>
    <xf numFmtId="0" fontId="47" fillId="0" borderId="26" xfId="0" applyFont="1" applyFill="1" applyBorder="1" applyAlignment="1">
      <alignment horizontal="left"/>
    </xf>
    <xf numFmtId="0" fontId="45" fillId="0" borderId="0" xfId="43" applyFont="1" applyAlignment="1">
      <alignment vertical="center"/>
    </xf>
    <xf numFmtId="0" fontId="45" fillId="0" borderId="3" xfId="43" applyFont="1" applyBorder="1" applyAlignment="1">
      <alignment vertical="center"/>
    </xf>
    <xf numFmtId="0" fontId="45" fillId="0" borderId="17" xfId="43" applyFont="1" applyBorder="1" applyAlignment="1">
      <alignment vertical="center"/>
    </xf>
    <xf numFmtId="0" fontId="45" fillId="0" borderId="3" xfId="43" applyFont="1" applyBorder="1" applyAlignment="1">
      <alignment horizontal="center" vertical="center"/>
    </xf>
    <xf numFmtId="40" fontId="45" fillId="0" borderId="3" xfId="60" applyFont="1" applyBorder="1" applyAlignment="1">
      <alignment horizontal="center" vertical="center"/>
    </xf>
    <xf numFmtId="0" fontId="45" fillId="0" borderId="19" xfId="43" applyFont="1" applyBorder="1" applyAlignment="1">
      <alignment vertical="center"/>
    </xf>
    <xf numFmtId="0" fontId="45" fillId="0" borderId="20" xfId="43" applyFont="1" applyBorder="1" applyAlignment="1">
      <alignment vertical="center"/>
    </xf>
    <xf numFmtId="0" fontId="45" fillId="0" borderId="21" xfId="43" applyFont="1" applyBorder="1" applyAlignment="1">
      <alignment vertical="center"/>
    </xf>
    <xf numFmtId="0" fontId="45" fillId="0" borderId="24" xfId="43" applyFont="1" applyBorder="1" applyAlignment="1">
      <alignment vertical="center"/>
    </xf>
    <xf numFmtId="10" fontId="45" fillId="0" borderId="17" xfId="43" applyNumberFormat="1" applyFont="1" applyBorder="1" applyAlignment="1">
      <alignment horizontal="center" vertical="center"/>
    </xf>
    <xf numFmtId="10" fontId="45" fillId="0" borderId="17" xfId="43" applyNumberFormat="1" applyFont="1" applyBorder="1" applyAlignment="1">
      <alignment vertical="center"/>
    </xf>
    <xf numFmtId="10" fontId="45" fillId="0" borderId="21" xfId="43" applyNumberFormat="1" applyFont="1" applyBorder="1" applyAlignment="1">
      <alignment vertical="center"/>
    </xf>
    <xf numFmtId="0" fontId="45" fillId="0" borderId="2" xfId="43" applyFont="1" applyBorder="1" applyAlignment="1">
      <alignment vertical="center"/>
    </xf>
    <xf numFmtId="38" fontId="45" fillId="0" borderId="2" xfId="60" applyNumberFormat="1" applyFont="1" applyBorder="1" applyAlignment="1">
      <alignment horizontal="center" vertical="center"/>
    </xf>
    <xf numFmtId="38" fontId="45" fillId="0" borderId="20" xfId="60" applyNumberFormat="1" applyFont="1" applyBorder="1" applyAlignment="1">
      <alignment horizontal="center" vertical="center"/>
    </xf>
    <xf numFmtId="0" fontId="49" fillId="0" borderId="0" xfId="43" applyFont="1" applyAlignment="1">
      <alignment vertical="center"/>
    </xf>
    <xf numFmtId="0" fontId="45" fillId="0" borderId="0" xfId="43" applyFont="1" applyAlignment="1">
      <alignment horizontal="centerContinuous" vertical="center"/>
    </xf>
    <xf numFmtId="0" fontId="45" fillId="0" borderId="7" xfId="42" quotePrefix="1" applyFont="1" applyFill="1" applyBorder="1" applyAlignment="1">
      <alignment horizontal="left"/>
    </xf>
    <xf numFmtId="0" fontId="45" fillId="0" borderId="0" xfId="43" quotePrefix="1" applyFont="1" applyFill="1" applyAlignment="1">
      <alignment horizontal="left" vertical="center"/>
    </xf>
    <xf numFmtId="0" fontId="45" fillId="0" borderId="0" xfId="43" applyFont="1" applyFill="1" applyAlignment="1">
      <alignment vertical="center"/>
    </xf>
    <xf numFmtId="0" fontId="45" fillId="0" borderId="0" xfId="43" applyFont="1" applyFill="1" applyAlignment="1">
      <alignment horizontal="left" vertical="center"/>
    </xf>
    <xf numFmtId="0" fontId="45" fillId="0" borderId="0" xfId="43" applyFont="1" applyFill="1" applyAlignment="1">
      <alignment horizontal="center" vertical="center"/>
    </xf>
    <xf numFmtId="0" fontId="45" fillId="0" borderId="27" xfId="0" applyFont="1" applyFill="1" applyBorder="1" applyAlignment="1">
      <alignment horizontal="left"/>
    </xf>
    <xf numFmtId="0" fontId="45" fillId="0" borderId="0" xfId="43" quotePrefix="1" applyFont="1" applyFill="1" applyBorder="1" applyAlignment="1">
      <alignment horizontal="left" vertical="center"/>
    </xf>
    <xf numFmtId="38" fontId="45" fillId="0" borderId="8" xfId="24" applyNumberFormat="1" applyFont="1" applyFill="1" applyBorder="1" applyAlignment="1">
      <alignment horizontal="center" vertical="center"/>
    </xf>
    <xf numFmtId="0" fontId="45" fillId="0" borderId="19" xfId="42" applyFont="1" applyFill="1" applyBorder="1" applyAlignment="1">
      <alignment horizontal="left"/>
    </xf>
    <xf numFmtId="0" fontId="45" fillId="0" borderId="20" xfId="0" applyFont="1" applyFill="1" applyBorder="1" applyAlignment="1">
      <alignment horizontal="left"/>
    </xf>
    <xf numFmtId="9" fontId="44" fillId="0" borderId="20" xfId="43" applyNumberFormat="1" applyFont="1" applyFill="1" applyBorder="1" applyAlignment="1">
      <alignment horizontal="center" vertical="center"/>
    </xf>
    <xf numFmtId="9" fontId="44" fillId="0" borderId="20" xfId="43" applyNumberFormat="1" applyFont="1" applyFill="1" applyBorder="1" applyAlignment="1">
      <alignment horizontal="left" vertical="center"/>
    </xf>
    <xf numFmtId="0" fontId="45" fillId="0" borderId="20" xfId="43" quotePrefix="1" applyFont="1" applyFill="1" applyBorder="1" applyAlignment="1">
      <alignment horizontal="left" vertical="center"/>
    </xf>
    <xf numFmtId="38" fontId="45" fillId="0" borderId="21" xfId="24" applyNumberFormat="1" applyFont="1" applyFill="1" applyBorder="1" applyAlignment="1">
      <alignment horizontal="center" vertical="center"/>
    </xf>
    <xf numFmtId="0" fontId="49" fillId="0" borderId="0" xfId="0" applyFont="1"/>
    <xf numFmtId="0" fontId="45" fillId="0" borderId="19" xfId="43" applyFont="1" applyFill="1" applyBorder="1" applyAlignment="1">
      <alignment horizontal="left" vertical="center"/>
    </xf>
    <xf numFmtId="38" fontId="45" fillId="0" borderId="0" xfId="24" applyNumberFormat="1" applyFont="1" applyFill="1" applyBorder="1" applyAlignment="1">
      <alignment horizontal="left" vertical="center"/>
    </xf>
    <xf numFmtId="0" fontId="45" fillId="0" borderId="0" xfId="43" applyFont="1" applyFill="1" applyBorder="1" applyAlignment="1">
      <alignment vertical="center"/>
    </xf>
    <xf numFmtId="0" fontId="49" fillId="0" borderId="20" xfId="43" applyFont="1" applyFill="1" applyBorder="1" applyAlignment="1">
      <alignment vertical="center"/>
    </xf>
    <xf numFmtId="0" fontId="45" fillId="0" borderId="20" xfId="43" applyFont="1" applyFill="1" applyBorder="1" applyAlignment="1">
      <alignment vertical="center"/>
    </xf>
    <xf numFmtId="0" fontId="49" fillId="0" borderId="0" xfId="43" quotePrefix="1" applyFont="1" applyFill="1" applyBorder="1" applyAlignment="1">
      <alignment horizontal="left" vertical="center"/>
    </xf>
    <xf numFmtId="0" fontId="45" fillId="0" borderId="0" xfId="66" applyFont="1"/>
    <xf numFmtId="0" fontId="45" fillId="0" borderId="21" xfId="0" applyFont="1" applyFill="1" applyBorder="1" applyAlignment="1">
      <alignment horizontal="center" vertical="center"/>
    </xf>
    <xf numFmtId="0" fontId="45" fillId="0" borderId="7" xfId="66" quotePrefix="1" applyFont="1" applyBorder="1" applyAlignment="1">
      <alignment horizontal="center"/>
    </xf>
    <xf numFmtId="0" fontId="45" fillId="0" borderId="43" xfId="0" applyFont="1" applyBorder="1" applyAlignment="1">
      <alignment vertical="center"/>
    </xf>
    <xf numFmtId="0" fontId="45" fillId="0" borderId="42" xfId="0" applyFont="1" applyBorder="1" applyAlignment="1"/>
    <xf numFmtId="0" fontId="45" fillId="0" borderId="44" xfId="0" applyFont="1" applyBorder="1" applyAlignment="1"/>
    <xf numFmtId="38" fontId="45" fillId="0" borderId="29" xfId="60" applyNumberFormat="1" applyFont="1" applyBorder="1" applyAlignment="1">
      <alignment horizontal="center"/>
    </xf>
    <xf numFmtId="3" fontId="45" fillId="0" borderId="44" xfId="0" applyNumberFormat="1" applyFont="1" applyBorder="1" applyAlignment="1">
      <alignment horizontal="right"/>
    </xf>
    <xf numFmtId="0" fontId="45" fillId="0" borderId="45" xfId="66" quotePrefix="1" applyFont="1" applyBorder="1" applyAlignment="1">
      <alignment horizontal="center"/>
    </xf>
    <xf numFmtId="0" fontId="45" fillId="0" borderId="45" xfId="66" applyFont="1" applyBorder="1" applyAlignment="1"/>
    <xf numFmtId="0" fontId="45" fillId="0" borderId="26" xfId="66" quotePrefix="1" applyFont="1" applyBorder="1" applyAlignment="1">
      <alignment horizontal="left"/>
    </xf>
    <xf numFmtId="169" fontId="44" fillId="0" borderId="46" xfId="66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right"/>
    </xf>
    <xf numFmtId="0" fontId="45" fillId="0" borderId="29" xfId="66" quotePrefix="1" applyFont="1" applyBorder="1" applyAlignment="1">
      <alignment horizontal="center"/>
    </xf>
    <xf numFmtId="0" fontId="45" fillId="0" borderId="23" xfId="0" applyFont="1" applyBorder="1" applyAlignment="1">
      <alignment vertical="center"/>
    </xf>
    <xf numFmtId="0" fontId="45" fillId="0" borderId="23" xfId="66" quotePrefix="1" applyFont="1" applyBorder="1" applyAlignment="1">
      <alignment horizontal="left"/>
    </xf>
    <xf numFmtId="0" fontId="45" fillId="0" borderId="39" xfId="66" applyFont="1" applyBorder="1"/>
    <xf numFmtId="0" fontId="45" fillId="0" borderId="45" xfId="66" quotePrefix="1" applyFont="1" applyBorder="1" applyAlignment="1">
      <alignment horizontal="left"/>
    </xf>
    <xf numFmtId="9" fontId="45" fillId="0" borderId="46" xfId="66" applyNumberFormat="1" applyFont="1" applyBorder="1" applyAlignment="1">
      <alignment horizontal="center"/>
    </xf>
    <xf numFmtId="38" fontId="45" fillId="0" borderId="29" xfId="60" applyNumberFormat="1" applyFont="1" applyBorder="1" applyAlignment="1">
      <alignment horizontal="left"/>
    </xf>
    <xf numFmtId="38" fontId="44" fillId="0" borderId="44" xfId="60" applyNumberFormat="1" applyFont="1" applyBorder="1" applyAlignment="1">
      <alignment horizontal="right"/>
    </xf>
    <xf numFmtId="0" fontId="45" fillId="0" borderId="25" xfId="66" quotePrefix="1" applyFont="1" applyBorder="1" applyAlignment="1">
      <alignment horizontal="left"/>
    </xf>
    <xf numFmtId="43" fontId="45" fillId="0" borderId="20" xfId="62" applyFont="1" applyBorder="1"/>
    <xf numFmtId="38" fontId="44" fillId="0" borderId="15" xfId="60" applyNumberFormat="1" applyFont="1" applyBorder="1" applyAlignment="1">
      <alignment horizontal="left"/>
    </xf>
    <xf numFmtId="38" fontId="44" fillId="0" borderId="21" xfId="60" applyNumberFormat="1" applyFont="1" applyBorder="1" applyAlignment="1">
      <alignment horizontal="left"/>
    </xf>
    <xf numFmtId="0" fontId="45" fillId="0" borderId="24" xfId="0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166" fontId="45" fillId="0" borderId="2" xfId="0" applyNumberFormat="1" applyFont="1" applyFill="1" applyBorder="1" applyAlignment="1"/>
    <xf numFmtId="38" fontId="44" fillId="0" borderId="11" xfId="60" applyNumberFormat="1" applyFont="1" applyFill="1" applyBorder="1" applyAlignment="1"/>
    <xf numFmtId="38" fontId="44" fillId="0" borderId="28" xfId="60" applyNumberFormat="1" applyFont="1" applyFill="1" applyBorder="1" applyAlignment="1"/>
    <xf numFmtId="2" fontId="52" fillId="8" borderId="19" xfId="0" quotePrefix="1" applyNumberFormat="1" applyFont="1" applyFill="1" applyBorder="1" applyAlignment="1"/>
    <xf numFmtId="0" fontId="52" fillId="0" borderId="2" xfId="0" quotePrefix="1" applyFont="1" applyBorder="1" applyAlignment="1">
      <alignment horizontal="left"/>
    </xf>
    <xf numFmtId="2" fontId="52" fillId="8" borderId="20" xfId="0" applyNumberFormat="1" applyFont="1" applyFill="1" applyBorder="1" applyAlignment="1"/>
    <xf numFmtId="38" fontId="44" fillId="0" borderId="3" xfId="60" applyNumberFormat="1" applyFont="1" applyFill="1" applyBorder="1" applyAlignment="1"/>
    <xf numFmtId="38" fontId="44" fillId="0" borderId="30" xfId="60" applyNumberFormat="1" applyFont="1" applyFill="1" applyBorder="1" applyAlignment="1"/>
    <xf numFmtId="0" fontId="44" fillId="0" borderId="24" xfId="42" quotePrefix="1" applyFont="1" applyBorder="1" applyAlignment="1">
      <alignment horizontal="left"/>
    </xf>
    <xf numFmtId="0" fontId="45" fillId="0" borderId="20" xfId="42" applyFont="1" applyBorder="1" applyAlignment="1">
      <alignment horizontal="left"/>
    </xf>
    <xf numFmtId="38" fontId="45" fillId="0" borderId="20" xfId="23" applyNumberFormat="1" applyFont="1" applyFill="1" applyBorder="1" applyAlignment="1">
      <alignment horizontal="center"/>
    </xf>
    <xf numFmtId="166" fontId="45" fillId="0" borderId="20" xfId="42" applyNumberFormat="1" applyFont="1" applyFill="1" applyBorder="1" applyAlignment="1"/>
    <xf numFmtId="166" fontId="45" fillId="0" borderId="24" xfId="42" applyNumberFormat="1" applyFont="1" applyFill="1" applyBorder="1" applyAlignment="1">
      <alignment horizontal="center"/>
    </xf>
    <xf numFmtId="38" fontId="45" fillId="0" borderId="16" xfId="60" applyNumberFormat="1" applyFont="1" applyFill="1" applyBorder="1" applyAlignment="1"/>
    <xf numFmtId="0" fontId="44" fillId="0" borderId="24" xfId="0" quotePrefix="1" applyFont="1" applyBorder="1" applyAlignment="1">
      <alignment horizontal="left"/>
    </xf>
    <xf numFmtId="0" fontId="45" fillId="0" borderId="0" xfId="67" applyFont="1" applyBorder="1" applyAlignment="1">
      <alignment horizontal="left"/>
    </xf>
    <xf numFmtId="0" fontId="45" fillId="0" borderId="0" xfId="67" applyFont="1" applyFill="1" applyBorder="1" applyAlignment="1">
      <alignment horizontal="left"/>
    </xf>
    <xf numFmtId="2" fontId="45" fillId="0" borderId="0" xfId="67" applyNumberFormat="1" applyFont="1" applyFill="1" applyBorder="1" applyAlignment="1"/>
    <xf numFmtId="0" fontId="44" fillId="0" borderId="0" xfId="67" applyFont="1" applyBorder="1" applyAlignment="1">
      <alignment horizontal="left"/>
    </xf>
    <xf numFmtId="0" fontId="49" fillId="0" borderId="0" xfId="67" applyFont="1" applyBorder="1"/>
    <xf numFmtId="0" fontId="49" fillId="0" borderId="0" xfId="42" applyFont="1"/>
    <xf numFmtId="0" fontId="49" fillId="0" borderId="0" xfId="67" applyFont="1"/>
    <xf numFmtId="0" fontId="49" fillId="0" borderId="0" xfId="43" applyFont="1" applyBorder="1" applyAlignment="1">
      <alignment vertical="center"/>
    </xf>
    <xf numFmtId="0" fontId="49" fillId="0" borderId="0" xfId="44" applyFont="1" applyBorder="1"/>
    <xf numFmtId="0" fontId="45" fillId="0" borderId="0" xfId="67" applyFont="1" applyBorder="1"/>
    <xf numFmtId="4" fontId="47" fillId="0" borderId="30" xfId="0" applyNumberFormat="1" applyFont="1" applyFill="1" applyBorder="1" applyAlignment="1">
      <alignment horizontal="right"/>
    </xf>
    <xf numFmtId="0" fontId="45" fillId="0" borderId="0" xfId="44" quotePrefix="1" applyFont="1" applyFill="1" applyBorder="1" applyAlignment="1">
      <alignment horizontal="left"/>
    </xf>
    <xf numFmtId="0" fontId="45" fillId="0" borderId="0" xfId="44" applyFont="1" applyFill="1" applyBorder="1" applyAlignment="1"/>
    <xf numFmtId="0" fontId="50" fillId="0" borderId="0" xfId="66" applyFont="1" applyFill="1" applyBorder="1" applyAlignment="1">
      <alignment horizontal="left" vertical="center"/>
    </xf>
    <xf numFmtId="0" fontId="45" fillId="0" borderId="0" xfId="67" applyFont="1" applyBorder="1" applyAlignment="1">
      <alignment vertical="center"/>
    </xf>
    <xf numFmtId="0" fontId="49" fillId="0" borderId="0" xfId="67" applyFont="1" applyFill="1" applyBorder="1" applyAlignment="1"/>
    <xf numFmtId="0" fontId="49" fillId="0" borderId="0" xfId="42" applyFont="1" applyBorder="1"/>
    <xf numFmtId="0" fontId="45" fillId="0" borderId="0" xfId="42" applyFont="1" applyBorder="1"/>
    <xf numFmtId="2" fontId="45" fillId="0" borderId="3" xfId="43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center" vertical="center"/>
    </xf>
    <xf numFmtId="2" fontId="45" fillId="0" borderId="32" xfId="0" applyNumberFormat="1" applyFont="1" applyFill="1" applyBorder="1" applyAlignment="1" applyProtection="1">
      <alignment horizontal="center" vertical="center"/>
      <protection locked="0"/>
    </xf>
    <xf numFmtId="0" fontId="45" fillId="0" borderId="32" xfId="0" applyFont="1" applyBorder="1" applyAlignment="1">
      <alignment horizontal="center" vertical="center"/>
    </xf>
    <xf numFmtId="164" fontId="45" fillId="0" borderId="32" xfId="60" applyNumberFormat="1" applyFont="1" applyFill="1" applyBorder="1" applyAlignment="1">
      <alignment vertical="center"/>
    </xf>
    <xf numFmtId="164" fontId="45" fillId="0" borderId="35" xfId="0" applyNumberFormat="1" applyFont="1" applyFill="1" applyBorder="1" applyAlignment="1">
      <alignment vertical="center"/>
    </xf>
    <xf numFmtId="164" fontId="45" fillId="0" borderId="32" xfId="60" applyNumberFormat="1" applyFont="1" applyBorder="1" applyAlignment="1">
      <alignment vertical="center"/>
    </xf>
    <xf numFmtId="164" fontId="45" fillId="0" borderId="32" xfId="0" applyNumberFormat="1" applyFont="1" applyFill="1" applyBorder="1" applyAlignment="1">
      <alignment vertical="center"/>
    </xf>
    <xf numFmtId="0" fontId="45" fillId="0" borderId="0" xfId="43" applyFont="1" applyAlignment="1">
      <alignment horizontal="center" vertical="center"/>
    </xf>
    <xf numFmtId="0" fontId="46" fillId="0" borderId="2" xfId="0" applyFont="1" applyBorder="1" applyAlignment="1">
      <alignment vertical="center"/>
    </xf>
    <xf numFmtId="0" fontId="10" fillId="0" borderId="7" xfId="69" applyFont="1" applyBorder="1"/>
    <xf numFmtId="9" fontId="36" fillId="0" borderId="8" xfId="69" applyNumberFormat="1" applyFont="1" applyBorder="1" applyAlignment="1">
      <alignment horizontal="center"/>
    </xf>
    <xf numFmtId="9" fontId="38" fillId="6" borderId="8" xfId="69" applyNumberFormat="1" applyFont="1" applyFill="1" applyBorder="1" applyAlignment="1">
      <alignment horizontal="center"/>
    </xf>
    <xf numFmtId="0" fontId="10" fillId="0" borderId="10" xfId="69" applyFont="1" applyBorder="1"/>
    <xf numFmtId="0" fontId="36" fillId="7" borderId="12" xfId="69" applyFont="1" applyFill="1" applyBorder="1" applyAlignment="1">
      <alignment horizontal="center"/>
    </xf>
    <xf numFmtId="0" fontId="36" fillId="7" borderId="13" xfId="69" applyFont="1" applyFill="1" applyBorder="1" applyAlignment="1">
      <alignment horizontal="center"/>
    </xf>
    <xf numFmtId="0" fontId="36" fillId="7" borderId="14" xfId="69" applyFont="1" applyFill="1" applyBorder="1" applyAlignment="1">
      <alignment horizontal="center"/>
    </xf>
    <xf numFmtId="0" fontId="10" fillId="7" borderId="10" xfId="69" applyFont="1" applyFill="1" applyBorder="1"/>
    <xf numFmtId="168" fontId="10" fillId="0" borderId="3" xfId="60" applyNumberFormat="1" applyFont="1" applyBorder="1"/>
    <xf numFmtId="169" fontId="10" fillId="0" borderId="16" xfId="69" applyNumberFormat="1" applyFont="1" applyBorder="1" applyAlignment="1">
      <alignment horizontal="center"/>
    </xf>
    <xf numFmtId="172" fontId="4" fillId="0" borderId="0" xfId="60" applyNumberFormat="1" applyFont="1"/>
    <xf numFmtId="169" fontId="10" fillId="0" borderId="17" xfId="69" applyNumberFormat="1" applyFont="1" applyBorder="1" applyAlignment="1">
      <alignment horizontal="center"/>
    </xf>
    <xf numFmtId="168" fontId="10" fillId="0" borderId="3" xfId="60" applyNumberFormat="1" applyFont="1" applyBorder="1" applyAlignment="1">
      <alignment horizontal="right"/>
    </xf>
    <xf numFmtId="0" fontId="13" fillId="0" borderId="0" xfId="69"/>
    <xf numFmtId="0" fontId="46" fillId="0" borderId="20" xfId="0" applyFont="1" applyBorder="1" applyAlignment="1">
      <alignment vertical="center"/>
    </xf>
    <xf numFmtId="167" fontId="44" fillId="0" borderId="40" xfId="62" applyNumberFormat="1" applyFont="1" applyBorder="1" applyAlignment="1">
      <alignment horizontal="center"/>
    </xf>
    <xf numFmtId="167" fontId="44" fillId="0" borderId="38" xfId="62" applyNumberFormat="1" applyFont="1" applyBorder="1" applyAlignment="1">
      <alignment horizontal="left"/>
    </xf>
    <xf numFmtId="3" fontId="44" fillId="0" borderId="40" xfId="0" applyNumberFormat="1" applyFont="1" applyFill="1" applyBorder="1" applyAlignment="1">
      <alignment horizontal="left"/>
    </xf>
    <xf numFmtId="3" fontId="44" fillId="0" borderId="38" xfId="0" applyNumberFormat="1" applyFont="1" applyFill="1" applyBorder="1" applyAlignment="1">
      <alignment horizontal="left"/>
    </xf>
    <xf numFmtId="3" fontId="51" fillId="0" borderId="40" xfId="0" applyNumberFormat="1" applyFont="1" applyFill="1" applyBorder="1" applyAlignment="1">
      <alignment horizontal="left"/>
    </xf>
    <xf numFmtId="3" fontId="51" fillId="0" borderId="38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58" fillId="0" borderId="15" xfId="0" applyFont="1" applyFill="1" applyBorder="1" applyAlignment="1" applyProtection="1">
      <alignment horizontal="centerContinuous" vertical="center"/>
      <protection locked="0"/>
    </xf>
    <xf numFmtId="0" fontId="58" fillId="0" borderId="15" xfId="0" quotePrefix="1" applyFont="1" applyFill="1" applyBorder="1" applyAlignment="1" applyProtection="1">
      <alignment horizontal="centerContinuous" vertical="center"/>
      <protection locked="0"/>
    </xf>
    <xf numFmtId="0" fontId="58" fillId="0" borderId="15" xfId="0" applyFont="1" applyFill="1" applyBorder="1" applyAlignment="1">
      <alignment horizontal="centerContinuous" vertical="center"/>
    </xf>
    <xf numFmtId="40" fontId="58" fillId="0" borderId="8" xfId="60" applyFont="1" applyFill="1" applyBorder="1" applyAlignment="1">
      <alignment horizontal="center" vertical="center"/>
    </xf>
    <xf numFmtId="0" fontId="58" fillId="0" borderId="3" xfId="0" applyFont="1" applyFill="1" applyBorder="1" applyAlignment="1">
      <alignment horizontal="center"/>
    </xf>
    <xf numFmtId="40" fontId="58" fillId="0" borderId="15" xfId="60" applyFont="1" applyFill="1" applyBorder="1" applyAlignment="1">
      <alignment horizontal="center"/>
    </xf>
    <xf numFmtId="0" fontId="58" fillId="0" borderId="29" xfId="0" applyFont="1" applyFill="1" applyBorder="1" applyAlignment="1">
      <alignment horizontal="center"/>
    </xf>
    <xf numFmtId="0" fontId="58" fillId="0" borderId="0" xfId="0" applyFont="1" applyFill="1" applyBorder="1" applyAlignment="1"/>
    <xf numFmtId="40" fontId="58" fillId="0" borderId="29" xfId="60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/>
    </xf>
    <xf numFmtId="0" fontId="57" fillId="0" borderId="32" xfId="0" applyFont="1" applyFill="1" applyBorder="1" applyAlignment="1"/>
    <xf numFmtId="0" fontId="57" fillId="0" borderId="7" xfId="0" applyFont="1" applyFill="1" applyBorder="1" applyAlignment="1">
      <alignment horizontal="center"/>
    </xf>
    <xf numFmtId="0" fontId="57" fillId="0" borderId="32" xfId="0" applyFont="1" applyFill="1" applyBorder="1" applyAlignment="1">
      <alignment horizontal="center"/>
    </xf>
    <xf numFmtId="40" fontId="58" fillId="0" borderId="22" xfId="60" applyFont="1" applyFill="1" applyBorder="1" applyAlignment="1">
      <alignment horizontal="center"/>
    </xf>
    <xf numFmtId="0" fontId="58" fillId="0" borderId="32" xfId="0" applyFont="1" applyFill="1" applyBorder="1" applyAlignment="1">
      <alignment horizontal="center"/>
    </xf>
    <xf numFmtId="40" fontId="58" fillId="0" borderId="8" xfId="60" applyFont="1" applyFill="1" applyBorder="1" applyAlignment="1">
      <alignment horizontal="center"/>
    </xf>
    <xf numFmtId="0" fontId="58" fillId="0" borderId="32" xfId="0" applyFont="1" applyFill="1" applyBorder="1" applyAlignment="1"/>
    <xf numFmtId="40" fontId="58" fillId="0" borderId="33" xfId="60" applyFont="1" applyFill="1" applyBorder="1" applyAlignment="1">
      <alignment horizontal="center"/>
    </xf>
    <xf numFmtId="0" fontId="58" fillId="0" borderId="33" xfId="0" applyFont="1" applyFill="1" applyBorder="1" applyAlignment="1"/>
    <xf numFmtId="0" fontId="58" fillId="0" borderId="34" xfId="0" applyFont="1" applyFill="1" applyBorder="1" applyAlignment="1">
      <alignment horizontal="center"/>
    </xf>
    <xf numFmtId="40" fontId="58" fillId="0" borderId="32" xfId="60" applyFont="1" applyFill="1" applyBorder="1" applyAlignment="1">
      <alignment horizontal="center"/>
    </xf>
    <xf numFmtId="0" fontId="57" fillId="0" borderId="34" xfId="0" applyFont="1" applyFill="1" applyBorder="1" applyAlignment="1">
      <alignment horizontal="center"/>
    </xf>
    <xf numFmtId="0" fontId="57" fillId="0" borderId="33" xfId="0" applyFont="1" applyFill="1" applyBorder="1" applyAlignment="1"/>
    <xf numFmtId="0" fontId="57" fillId="0" borderId="33" xfId="0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57" fillId="0" borderId="3" xfId="0" applyFont="1" applyFill="1" applyBorder="1" applyAlignment="1"/>
    <xf numFmtId="0" fontId="57" fillId="0" borderId="24" xfId="0" applyFont="1" applyFill="1" applyBorder="1" applyAlignment="1">
      <alignment horizontal="center"/>
    </xf>
    <xf numFmtId="40" fontId="58" fillId="0" borderId="17" xfId="60" applyFont="1" applyFill="1" applyBorder="1" applyAlignment="1">
      <alignment horizontal="center"/>
    </xf>
    <xf numFmtId="3" fontId="57" fillId="0" borderId="22" xfId="0" applyNumberFormat="1" applyFont="1" applyFill="1" applyBorder="1" applyAlignment="1">
      <alignment horizontal="center" vertical="center"/>
    </xf>
    <xf numFmtId="0" fontId="57" fillId="0" borderId="34" xfId="0" applyFont="1" applyFill="1" applyBorder="1" applyAlignment="1"/>
    <xf numFmtId="38" fontId="58" fillId="7" borderId="32" xfId="60" applyNumberFormat="1" applyFont="1" applyFill="1" applyBorder="1" applyAlignment="1" applyProtection="1">
      <alignment horizontal="center" vertical="center"/>
    </xf>
    <xf numFmtId="164" fontId="57" fillId="0" borderId="32" xfId="61" applyNumberFormat="1" applyFont="1" applyBorder="1" applyAlignment="1">
      <alignment horizontal="center" vertical="center"/>
    </xf>
    <xf numFmtId="164" fontId="58" fillId="0" borderId="32" xfId="61" applyNumberFormat="1" applyFont="1" applyBorder="1" applyAlignment="1">
      <alignment horizontal="center" vertical="center"/>
    </xf>
    <xf numFmtId="38" fontId="57" fillId="7" borderId="32" xfId="60" applyNumberFormat="1" applyFont="1" applyFill="1" applyBorder="1" applyAlignment="1" applyProtection="1">
      <alignment horizontal="center"/>
    </xf>
    <xf numFmtId="168" fontId="57" fillId="0" borderId="32" xfId="61" applyNumberFormat="1" applyFont="1" applyBorder="1" applyAlignment="1">
      <alignment horizontal="center" vertical="center"/>
    </xf>
    <xf numFmtId="38" fontId="57" fillId="7" borderId="35" xfId="60" applyNumberFormat="1" applyFont="1" applyFill="1" applyBorder="1" applyAlignment="1" applyProtection="1">
      <alignment horizontal="left"/>
    </xf>
    <xf numFmtId="38" fontId="59" fillId="7" borderId="39" xfId="60" applyNumberFormat="1" applyFont="1" applyFill="1" applyBorder="1" applyAlignment="1" applyProtection="1">
      <alignment horizontal="left"/>
    </xf>
    <xf numFmtId="0" fontId="57" fillId="7" borderId="40" xfId="0" applyFont="1" applyFill="1" applyBorder="1" applyAlignment="1">
      <alignment horizontal="left"/>
    </xf>
    <xf numFmtId="3" fontId="57" fillId="0" borderId="32" xfId="0" applyNumberFormat="1" applyFont="1" applyFill="1" applyBorder="1" applyAlignment="1">
      <alignment horizontal="center" vertical="center"/>
    </xf>
    <xf numFmtId="185" fontId="57" fillId="0" borderId="32" xfId="61" applyNumberFormat="1" applyFont="1" applyBorder="1" applyAlignment="1">
      <alignment horizontal="center" vertical="center"/>
    </xf>
    <xf numFmtId="38" fontId="57" fillId="7" borderId="32" xfId="60" applyNumberFormat="1" applyFont="1" applyFill="1" applyBorder="1" applyProtection="1"/>
    <xf numFmtId="3" fontId="57" fillId="0" borderId="32" xfId="0" applyNumberFormat="1" applyFont="1" applyFill="1" applyBorder="1" applyAlignment="1">
      <alignment vertical="center"/>
    </xf>
    <xf numFmtId="3" fontId="57" fillId="7" borderId="22" xfId="0" applyNumberFormat="1" applyFont="1" applyFill="1" applyBorder="1" applyAlignment="1">
      <alignment horizontal="right"/>
    </xf>
    <xf numFmtId="3" fontId="57" fillId="7" borderId="23" xfId="0" applyNumberFormat="1" applyFont="1" applyFill="1" applyBorder="1" applyAlignment="1"/>
    <xf numFmtId="184" fontId="57" fillId="7" borderId="32" xfId="60" applyNumberFormat="1" applyFont="1" applyFill="1" applyBorder="1" applyProtection="1"/>
    <xf numFmtId="3" fontId="58" fillId="0" borderId="32" xfId="0" applyNumberFormat="1" applyFont="1" applyFill="1" applyBorder="1" applyAlignment="1">
      <alignment horizontal="center" vertical="center"/>
    </xf>
    <xf numFmtId="40" fontId="57" fillId="0" borderId="32" xfId="60" applyFont="1" applyFill="1" applyBorder="1" applyAlignment="1">
      <alignment horizontal="center" vertical="center"/>
    </xf>
    <xf numFmtId="2" fontId="57" fillId="0" borderId="32" xfId="0" applyNumberFormat="1" applyFont="1" applyFill="1" applyBorder="1" applyAlignment="1" applyProtection="1">
      <alignment horizontal="center" vertical="center"/>
      <protection locked="0"/>
    </xf>
    <xf numFmtId="2" fontId="57" fillId="0" borderId="32" xfId="0" applyNumberFormat="1" applyFont="1" applyBorder="1" applyAlignment="1">
      <alignment horizontal="right" vertical="center"/>
    </xf>
    <xf numFmtId="40" fontId="57" fillId="7" borderId="32" xfId="60" applyNumberFormat="1" applyFont="1" applyFill="1" applyBorder="1" applyAlignment="1" applyProtection="1">
      <alignment horizontal="right" vertical="center"/>
    </xf>
    <xf numFmtId="164" fontId="57" fillId="0" borderId="32" xfId="60" applyNumberFormat="1" applyFont="1" applyFill="1" applyBorder="1" applyAlignment="1">
      <alignment horizontal="right" vertical="center"/>
    </xf>
    <xf numFmtId="164" fontId="57" fillId="0" borderId="35" xfId="0" applyNumberFormat="1" applyFont="1" applyFill="1" applyBorder="1" applyAlignment="1">
      <alignment horizontal="right" vertical="center"/>
    </xf>
    <xf numFmtId="38" fontId="58" fillId="7" borderId="32" xfId="60" applyNumberFormat="1" applyFont="1" applyFill="1" applyBorder="1" applyAlignment="1" applyProtection="1">
      <alignment horizontal="center"/>
    </xf>
    <xf numFmtId="0" fontId="57" fillId="0" borderId="0" xfId="0" applyFont="1" applyFill="1" applyBorder="1"/>
    <xf numFmtId="0" fontId="57" fillId="0" borderId="0" xfId="0" applyFont="1" applyFill="1"/>
    <xf numFmtId="0" fontId="57" fillId="0" borderId="0" xfId="0" applyFont="1" applyFill="1" applyAlignment="1">
      <alignment horizontal="right"/>
    </xf>
    <xf numFmtId="3" fontId="57" fillId="0" borderId="0" xfId="0" applyNumberFormat="1" applyFont="1" applyFill="1" applyAlignment="1">
      <alignment horizontal="right"/>
    </xf>
    <xf numFmtId="40" fontId="57" fillId="0" borderId="0" xfId="60" applyFont="1" applyFill="1" applyAlignment="1">
      <alignment horizontal="right"/>
    </xf>
    <xf numFmtId="40" fontId="45" fillId="7" borderId="32" xfId="60" applyNumberFormat="1" applyFont="1" applyFill="1" applyBorder="1" applyAlignment="1" applyProtection="1">
      <alignment horizontal="right" vertical="center"/>
    </xf>
    <xf numFmtId="164" fontId="45" fillId="0" borderId="32" xfId="60" applyNumberFormat="1" applyFont="1" applyFill="1" applyBorder="1" applyAlignment="1">
      <alignment horizontal="right" vertical="center"/>
    </xf>
    <xf numFmtId="164" fontId="45" fillId="0" borderId="35" xfId="0" applyNumberFormat="1" applyFont="1" applyFill="1" applyBorder="1" applyAlignment="1">
      <alignment horizontal="right" vertical="center"/>
    </xf>
    <xf numFmtId="0" fontId="45" fillId="0" borderId="0" xfId="43" applyFont="1" applyAlignment="1">
      <alignment horizontal="left" vertical="center"/>
    </xf>
    <xf numFmtId="0" fontId="45" fillId="0" borderId="0" xfId="43" applyFont="1" applyAlignment="1">
      <alignment horizontal="center" vertical="center"/>
    </xf>
    <xf numFmtId="0" fontId="60" fillId="0" borderId="0" xfId="43" applyFont="1" applyBorder="1" applyAlignment="1">
      <alignment vertical="center"/>
    </xf>
    <xf numFmtId="0" fontId="60" fillId="0" borderId="0" xfId="44" applyFont="1" applyBorder="1"/>
    <xf numFmtId="0" fontId="60" fillId="0" borderId="0" xfId="43" applyFont="1" applyBorder="1" applyAlignment="1">
      <alignment horizontal="left" vertical="center"/>
    </xf>
    <xf numFmtId="0" fontId="45" fillId="0" borderId="0" xfId="43" applyFont="1" applyBorder="1" applyAlignment="1">
      <alignment vertical="center"/>
    </xf>
    <xf numFmtId="0" fontId="45" fillId="0" borderId="0" xfId="43" applyFont="1" applyBorder="1" applyAlignment="1">
      <alignment horizontal="center" vertical="center"/>
    </xf>
    <xf numFmtId="0" fontId="61" fillId="0" borderId="0" xfId="43" applyFont="1" applyBorder="1" applyAlignment="1">
      <alignment vertical="center"/>
    </xf>
    <xf numFmtId="0" fontId="61" fillId="0" borderId="0" xfId="43" applyFont="1" applyAlignment="1">
      <alignment vertical="center"/>
    </xf>
    <xf numFmtId="0" fontId="61" fillId="0" borderId="0" xfId="43" applyFont="1" applyAlignment="1">
      <alignment horizontal="left" vertical="center"/>
    </xf>
    <xf numFmtId="0" fontId="61" fillId="0" borderId="0" xfId="44" applyFont="1" applyBorder="1"/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169" fontId="45" fillId="0" borderId="3" xfId="43" applyNumberFormat="1" applyFont="1" applyBorder="1" applyAlignment="1">
      <alignment horizontal="center" vertical="center"/>
    </xf>
    <xf numFmtId="49" fontId="58" fillId="0" borderId="32" xfId="0" applyNumberFormat="1" applyFont="1" applyFill="1" applyBorder="1" applyAlignment="1">
      <alignment horizontal="center" vertical="center"/>
    </xf>
    <xf numFmtId="49" fontId="58" fillId="0" borderId="29" xfId="60" applyNumberFormat="1" applyFont="1" applyFill="1" applyBorder="1" applyAlignment="1">
      <alignment horizontal="center"/>
    </xf>
    <xf numFmtId="49" fontId="58" fillId="0" borderId="22" xfId="60" applyNumberFormat="1" applyFont="1" applyFill="1" applyBorder="1" applyAlignment="1">
      <alignment horizontal="center"/>
    </xf>
    <xf numFmtId="49" fontId="58" fillId="0" borderId="22" xfId="0" applyNumberFormat="1" applyFont="1" applyFill="1" applyBorder="1" applyAlignment="1">
      <alignment horizontal="center"/>
    </xf>
    <xf numFmtId="49" fontId="58" fillId="0" borderId="32" xfId="0" applyNumberFormat="1" applyFont="1" applyFill="1" applyBorder="1" applyAlignment="1">
      <alignment horizontal="center"/>
    </xf>
    <xf numFmtId="49" fontId="58" fillId="0" borderId="33" xfId="0" applyNumberFormat="1" applyFont="1" applyFill="1" applyBorder="1" applyAlignment="1">
      <alignment horizontal="center"/>
    </xf>
    <xf numFmtId="49" fontId="58" fillId="0" borderId="17" xfId="0" applyNumberFormat="1" applyFont="1" applyFill="1" applyBorder="1" applyAlignment="1">
      <alignment horizontal="center"/>
    </xf>
    <xf numFmtId="49" fontId="58" fillId="0" borderId="8" xfId="0" applyNumberFormat="1" applyFont="1" applyFill="1" applyBorder="1" applyAlignment="1">
      <alignment horizontal="center"/>
    </xf>
    <xf numFmtId="49" fontId="58" fillId="7" borderId="32" xfId="60" applyNumberFormat="1" applyFont="1" applyFill="1" applyBorder="1" applyAlignment="1" applyProtection="1">
      <alignment horizontal="center"/>
    </xf>
    <xf numFmtId="49" fontId="58" fillId="0" borderId="0" xfId="0" applyNumberFormat="1" applyFont="1" applyFill="1" applyAlignment="1">
      <alignment horizontal="center"/>
    </xf>
    <xf numFmtId="0" fontId="60" fillId="0" borderId="0" xfId="43" applyFont="1" applyBorder="1" applyAlignment="1">
      <alignment horizontal="left" vertical="center"/>
    </xf>
    <xf numFmtId="0" fontId="60" fillId="0" borderId="0" xfId="0" applyFont="1" applyBorder="1"/>
    <xf numFmtId="164" fontId="58" fillId="0" borderId="35" xfId="61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40" fontId="45" fillId="0" borderId="32" xfId="60" applyFont="1" applyBorder="1" applyAlignment="1">
      <alignment horizontal="right" vertical="center"/>
    </xf>
    <xf numFmtId="40" fontId="36" fillId="0" borderId="4" xfId="60" applyFont="1" applyBorder="1"/>
    <xf numFmtId="0" fontId="44" fillId="0" borderId="0" xfId="0" applyFont="1" applyFill="1" applyBorder="1" applyAlignment="1">
      <alignment horizontal="center" vertical="center"/>
    </xf>
    <xf numFmtId="40" fontId="45" fillId="0" borderId="35" xfId="60" applyFont="1" applyFill="1" applyBorder="1" applyAlignment="1">
      <alignment horizontal="right" vertical="center"/>
    </xf>
    <xf numFmtId="49" fontId="57" fillId="7" borderId="32" xfId="60" applyNumberFormat="1" applyFont="1" applyFill="1" applyBorder="1" applyAlignment="1" applyProtection="1">
      <alignment horizontal="center"/>
    </xf>
    <xf numFmtId="0" fontId="45" fillId="0" borderId="35" xfId="0" applyFont="1" applyFill="1" applyBorder="1" applyAlignment="1">
      <alignment horizontal="left" vertical="center"/>
    </xf>
    <xf numFmtId="0" fontId="45" fillId="0" borderId="38" xfId="0" applyFont="1" applyFill="1" applyBorder="1" applyAlignment="1">
      <alignment horizontal="left" vertical="center"/>
    </xf>
    <xf numFmtId="3" fontId="45" fillId="0" borderId="35" xfId="0" applyNumberFormat="1" applyFont="1" applyFill="1" applyBorder="1" applyAlignment="1">
      <alignment horizontal="left" vertical="center"/>
    </xf>
    <xf numFmtId="3" fontId="45" fillId="0" borderId="38" xfId="0" applyNumberFormat="1" applyFont="1" applyFill="1" applyBorder="1" applyAlignment="1">
      <alignment horizontal="left" vertical="center"/>
    </xf>
    <xf numFmtId="38" fontId="57" fillId="7" borderId="35" xfId="60" applyNumberFormat="1" applyFont="1" applyFill="1" applyBorder="1" applyAlignment="1" applyProtection="1">
      <alignment horizontal="left"/>
    </xf>
    <xf numFmtId="0" fontId="44" fillId="0" borderId="0" xfId="0" applyFont="1" applyFill="1" applyBorder="1" applyAlignment="1">
      <alignment horizontal="center" vertical="center"/>
    </xf>
    <xf numFmtId="40" fontId="45" fillId="0" borderId="32" xfId="60" applyFont="1" applyFill="1" applyBorder="1" applyAlignment="1" applyProtection="1">
      <alignment horizontal="center" vertical="center"/>
      <protection locked="0"/>
    </xf>
    <xf numFmtId="40" fontId="45" fillId="0" borderId="32" xfId="60" applyFont="1" applyBorder="1" applyAlignment="1">
      <alignment vertical="center"/>
    </xf>
    <xf numFmtId="40" fontId="45" fillId="0" borderId="32" xfId="60" applyFont="1" applyFill="1" applyBorder="1" applyAlignment="1">
      <alignment horizontal="right" vertical="center"/>
    </xf>
    <xf numFmtId="164" fontId="45" fillId="0" borderId="32" xfId="0" applyNumberFormat="1" applyFont="1" applyBorder="1" applyAlignment="1">
      <alignment horizontal="right" vertical="center"/>
    </xf>
    <xf numFmtId="38" fontId="46" fillId="7" borderId="38" xfId="60" applyNumberFormat="1" applyFont="1" applyFill="1" applyBorder="1" applyAlignment="1" applyProtection="1">
      <alignment horizontal="center" vertical="center"/>
    </xf>
    <xf numFmtId="40" fontId="44" fillId="0" borderId="32" xfId="60" applyFont="1" applyBorder="1" applyAlignment="1">
      <alignment horizontal="right" vertical="center"/>
    </xf>
    <xf numFmtId="164" fontId="44" fillId="0" borderId="32" xfId="60" applyNumberFormat="1" applyFont="1" applyBorder="1" applyAlignment="1">
      <alignment vertical="center"/>
    </xf>
    <xf numFmtId="164" fontId="44" fillId="0" borderId="32" xfId="0" applyNumberFormat="1" applyFont="1" applyBorder="1" applyAlignment="1">
      <alignment horizontal="right" vertical="center"/>
    </xf>
    <xf numFmtId="40" fontId="46" fillId="7" borderId="32" xfId="60" applyFont="1" applyFill="1" applyBorder="1" applyAlignment="1" applyProtection="1">
      <alignment horizontal="center"/>
    </xf>
    <xf numFmtId="38" fontId="45" fillId="7" borderId="32" xfId="60" applyNumberFormat="1" applyFont="1" applyFill="1" applyBorder="1" applyAlignment="1" applyProtection="1">
      <alignment horizontal="right" vertical="center"/>
    </xf>
    <xf numFmtId="168" fontId="45" fillId="0" borderId="32" xfId="60" applyNumberFormat="1" applyFont="1" applyFill="1" applyBorder="1" applyAlignment="1">
      <alignment horizontal="right" vertical="center"/>
    </xf>
    <xf numFmtId="168" fontId="45" fillId="0" borderId="35" xfId="0" applyNumberFormat="1" applyFont="1" applyFill="1" applyBorder="1" applyAlignment="1">
      <alignment horizontal="right" vertical="center"/>
    </xf>
    <xf numFmtId="3" fontId="44" fillId="0" borderId="25" xfId="0" applyNumberFormat="1" applyFont="1" applyFill="1" applyBorder="1" applyAlignment="1">
      <alignment horizontal="center" vertical="center"/>
    </xf>
    <xf numFmtId="40" fontId="45" fillId="0" borderId="25" xfId="60" applyFont="1" applyFill="1" applyBorder="1" applyAlignment="1" applyProtection="1">
      <alignment horizontal="center" vertical="center"/>
      <protection locked="0"/>
    </xf>
    <xf numFmtId="0" fontId="45" fillId="0" borderId="25" xfId="0" applyFont="1" applyBorder="1" applyAlignment="1">
      <alignment horizontal="center" vertical="center"/>
    </xf>
    <xf numFmtId="40" fontId="45" fillId="0" borderId="25" xfId="60" applyFont="1" applyBorder="1" applyAlignment="1">
      <alignment horizontal="right" vertical="center"/>
    </xf>
    <xf numFmtId="40" fontId="44" fillId="0" borderId="25" xfId="60" applyFont="1" applyBorder="1" applyAlignment="1">
      <alignment horizontal="right" vertical="center"/>
    </xf>
    <xf numFmtId="164" fontId="44" fillId="0" borderId="25" xfId="60" applyNumberFormat="1" applyFont="1" applyBorder="1" applyAlignment="1">
      <alignment vertical="center"/>
    </xf>
    <xf numFmtId="164" fontId="44" fillId="0" borderId="25" xfId="0" applyNumberFormat="1" applyFont="1" applyBorder="1" applyAlignment="1">
      <alignment horizontal="right" vertical="center"/>
    </xf>
    <xf numFmtId="49" fontId="58" fillId="7" borderId="25" xfId="60" applyNumberFormat="1" applyFont="1" applyFill="1" applyBorder="1" applyAlignment="1" applyProtection="1">
      <alignment horizontal="center"/>
    </xf>
    <xf numFmtId="40" fontId="45" fillId="7" borderId="32" xfId="60" applyFont="1" applyFill="1" applyBorder="1" applyAlignment="1" applyProtection="1">
      <alignment horizontal="right" vertical="center"/>
    </xf>
    <xf numFmtId="0" fontId="61" fillId="0" borderId="0" xfId="43" applyFont="1" applyBorder="1" applyAlignment="1">
      <alignment horizontal="left" vertical="center"/>
    </xf>
    <xf numFmtId="0" fontId="60" fillId="0" borderId="0" xfId="0" applyFont="1"/>
    <xf numFmtId="0" fontId="45" fillId="0" borderId="0" xfId="43" applyFont="1" applyBorder="1" applyAlignment="1">
      <alignment horizontal="left" vertical="center"/>
    </xf>
    <xf numFmtId="0" fontId="45" fillId="0" borderId="0" xfId="0" applyFont="1"/>
    <xf numFmtId="0" fontId="45" fillId="0" borderId="0" xfId="44" applyFont="1" applyBorder="1"/>
    <xf numFmtId="0" fontId="45" fillId="0" borderId="0" xfId="0" applyFont="1" applyAlignment="1"/>
    <xf numFmtId="3" fontId="57" fillId="0" borderId="35" xfId="0" applyNumberFormat="1" applyFont="1" applyFill="1" applyBorder="1" applyAlignment="1">
      <alignment horizontal="left" vertical="center"/>
    </xf>
    <xf numFmtId="40" fontId="58" fillId="0" borderId="15" xfId="0" applyNumberFormat="1" applyFont="1" applyFill="1" applyBorder="1" applyAlignment="1" applyProtection="1">
      <alignment horizontal="centerContinuous" vertical="center"/>
      <protection locked="0"/>
    </xf>
    <xf numFmtId="40" fontId="58" fillId="0" borderId="3" xfId="0" applyNumberFormat="1" applyFont="1" applyFill="1" applyBorder="1" applyAlignment="1">
      <alignment horizontal="center"/>
    </xf>
    <xf numFmtId="40" fontId="58" fillId="0" borderId="29" xfId="0" applyNumberFormat="1" applyFont="1" applyFill="1" applyBorder="1" applyAlignment="1">
      <alignment horizontal="center"/>
    </xf>
    <xf numFmtId="40" fontId="57" fillId="0" borderId="7" xfId="0" applyNumberFormat="1" applyFont="1" applyFill="1" applyBorder="1" applyAlignment="1">
      <alignment horizontal="center"/>
    </xf>
    <xf numFmtId="40" fontId="58" fillId="0" borderId="33" xfId="0" applyNumberFormat="1" applyFont="1" applyFill="1" applyBorder="1" applyAlignment="1">
      <alignment horizontal="center"/>
    </xf>
    <xf numFmtId="40" fontId="57" fillId="0" borderId="32" xfId="0" applyNumberFormat="1" applyFont="1" applyFill="1" applyBorder="1" applyAlignment="1">
      <alignment horizontal="center"/>
    </xf>
    <xf numFmtId="40" fontId="57" fillId="0" borderId="33" xfId="0" applyNumberFormat="1" applyFont="1" applyFill="1" applyBorder="1" applyAlignment="1">
      <alignment horizontal="center"/>
    </xf>
    <xf numFmtId="40" fontId="57" fillId="0" borderId="3" xfId="0" applyNumberFormat="1" applyFont="1" applyFill="1" applyBorder="1" applyAlignment="1">
      <alignment horizontal="center"/>
    </xf>
    <xf numFmtId="40" fontId="57" fillId="0" borderId="34" xfId="0" applyNumberFormat="1" applyFont="1" applyFill="1" applyBorder="1" applyAlignment="1">
      <alignment horizontal="center"/>
    </xf>
    <xf numFmtId="40" fontId="57" fillId="0" borderId="32" xfId="61" applyNumberFormat="1" applyFont="1" applyBorder="1" applyAlignment="1">
      <alignment horizontal="center" vertical="center"/>
    </xf>
    <xf numFmtId="40" fontId="57" fillId="7" borderId="32" xfId="60" applyNumberFormat="1" applyFont="1" applyFill="1" applyBorder="1" applyProtection="1"/>
    <xf numFmtId="40" fontId="57" fillId="7" borderId="39" xfId="0" applyNumberFormat="1" applyFont="1" applyFill="1" applyBorder="1" applyAlignment="1"/>
    <xf numFmtId="40" fontId="57" fillId="7" borderId="32" xfId="0" applyNumberFormat="1" applyFont="1" applyFill="1" applyBorder="1" applyAlignment="1" applyProtection="1">
      <alignment horizontal="right"/>
    </xf>
    <xf numFmtId="40" fontId="57" fillId="7" borderId="39" xfId="0" applyNumberFormat="1" applyFont="1" applyFill="1" applyBorder="1" applyAlignment="1">
      <alignment horizontal="right"/>
    </xf>
    <xf numFmtId="40" fontId="57" fillId="7" borderId="32" xfId="0" applyNumberFormat="1" applyFont="1" applyFill="1" applyBorder="1" applyProtection="1"/>
    <xf numFmtId="40" fontId="57" fillId="0" borderId="32" xfId="0" applyNumberFormat="1" applyFont="1" applyFill="1" applyBorder="1" applyAlignment="1">
      <alignment horizontal="right" vertical="center"/>
    </xf>
    <xf numFmtId="40" fontId="45" fillId="0" borderId="32" xfId="60" applyNumberFormat="1" applyFont="1" applyBorder="1" applyAlignment="1">
      <alignment horizontal="right" vertical="center"/>
    </xf>
    <xf numFmtId="40" fontId="58" fillId="0" borderId="32" xfId="61" applyNumberFormat="1" applyFont="1" applyBorder="1" applyAlignment="1">
      <alignment horizontal="center" vertical="center"/>
    </xf>
    <xf numFmtId="40" fontId="45" fillId="0" borderId="32" xfId="60" applyNumberFormat="1" applyFont="1" applyFill="1" applyBorder="1" applyAlignment="1">
      <alignment vertical="center"/>
    </xf>
    <xf numFmtId="40" fontId="45" fillId="0" borderId="25" xfId="60" applyNumberFormat="1" applyFont="1" applyBorder="1" applyAlignment="1">
      <alignment horizontal="right" vertical="center"/>
    </xf>
    <xf numFmtId="40" fontId="57" fillId="0" borderId="0" xfId="0" applyNumberFormat="1" applyFont="1" applyFill="1" applyAlignment="1">
      <alignment horizontal="right"/>
    </xf>
    <xf numFmtId="38" fontId="47" fillId="7" borderId="32" xfId="60" applyNumberFormat="1" applyFont="1" applyFill="1" applyBorder="1" applyAlignment="1" applyProtection="1">
      <alignment horizontal="left"/>
    </xf>
    <xf numFmtId="38" fontId="57" fillId="7" borderId="35" xfId="60" applyNumberFormat="1" applyFont="1" applyFill="1" applyBorder="1" applyAlignment="1" applyProtection="1">
      <alignment horizontal="left"/>
    </xf>
    <xf numFmtId="167" fontId="45" fillId="0" borderId="23" xfId="62" applyNumberFormat="1" applyFont="1" applyBorder="1" applyAlignment="1">
      <alignment horizontal="left" vertical="center"/>
    </xf>
    <xf numFmtId="167" fontId="45" fillId="0" borderId="39" xfId="62" applyNumberFormat="1" applyFont="1" applyBorder="1" applyAlignment="1">
      <alignment horizontal="left" vertical="center"/>
    </xf>
    <xf numFmtId="0" fontId="45" fillId="0" borderId="32" xfId="43" applyFont="1" applyBorder="1" applyAlignment="1">
      <alignment vertical="center"/>
    </xf>
    <xf numFmtId="0" fontId="45" fillId="0" borderId="0" xfId="43" applyFont="1" applyBorder="1" applyAlignment="1">
      <alignment horizontal="left" vertical="center"/>
    </xf>
    <xf numFmtId="38" fontId="53" fillId="0" borderId="19" xfId="60" applyNumberFormat="1" applyFont="1" applyFill="1" applyBorder="1" applyAlignment="1">
      <alignment horizontal="center"/>
    </xf>
    <xf numFmtId="38" fontId="53" fillId="0" borderId="20" xfId="60" applyNumberFormat="1" applyFont="1" applyFill="1" applyBorder="1" applyAlignment="1">
      <alignment horizontal="center"/>
    </xf>
    <xf numFmtId="38" fontId="53" fillId="0" borderId="21" xfId="60" applyNumberFormat="1" applyFont="1" applyFill="1" applyBorder="1" applyAlignment="1">
      <alignment horizontal="center"/>
    </xf>
    <xf numFmtId="0" fontId="61" fillId="0" borderId="0" xfId="43" applyFont="1" applyBorder="1" applyAlignment="1">
      <alignment horizontal="left" vertical="center"/>
    </xf>
    <xf numFmtId="167" fontId="45" fillId="0" borderId="24" xfId="62" applyNumberFormat="1" applyFont="1" applyBorder="1" applyAlignment="1">
      <alignment horizontal="left" vertical="center"/>
    </xf>
    <xf numFmtId="167" fontId="45" fillId="0" borderId="2" xfId="62" applyNumberFormat="1" applyFont="1" applyBorder="1" applyAlignment="1">
      <alignment horizontal="left" vertical="center"/>
    </xf>
    <xf numFmtId="167" fontId="45" fillId="0" borderId="17" xfId="62" applyNumberFormat="1" applyFont="1" applyBorder="1" applyAlignment="1">
      <alignment horizontal="left" vertical="center"/>
    </xf>
    <xf numFmtId="167" fontId="45" fillId="0" borderId="43" xfId="62" applyNumberFormat="1" applyFont="1" applyBorder="1" applyAlignment="1">
      <alignment horizontal="left" vertical="center"/>
    </xf>
    <xf numFmtId="167" fontId="45" fillId="0" borderId="42" xfId="62" applyNumberFormat="1" applyFont="1" applyBorder="1" applyAlignment="1">
      <alignment horizontal="left" vertical="center"/>
    </xf>
    <xf numFmtId="167" fontId="45" fillId="0" borderId="44" xfId="62" applyNumberFormat="1" applyFont="1" applyBorder="1" applyAlignment="1">
      <alignment horizontal="left" vertical="center"/>
    </xf>
    <xf numFmtId="3" fontId="45" fillId="0" borderId="35" xfId="0" applyNumberFormat="1" applyFont="1" applyFill="1" applyBorder="1" applyAlignment="1">
      <alignment horizontal="left"/>
    </xf>
    <xf numFmtId="3" fontId="45" fillId="0" borderId="40" xfId="0" applyNumberFormat="1" applyFont="1" applyFill="1" applyBorder="1" applyAlignment="1">
      <alignment horizontal="left"/>
    </xf>
    <xf numFmtId="3" fontId="45" fillId="0" borderId="38" xfId="0" applyNumberFormat="1" applyFont="1" applyFill="1" applyBorder="1" applyAlignment="1">
      <alignment horizontal="left"/>
    </xf>
    <xf numFmtId="0" fontId="45" fillId="0" borderId="2" xfId="0" applyFont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43" fillId="0" borderId="0" xfId="43" applyFont="1" applyAlignment="1">
      <alignment horizontal="center" vertical="center"/>
    </xf>
    <xf numFmtId="0" fontId="44" fillId="0" borderId="11" xfId="66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vertical="center"/>
    </xf>
    <xf numFmtId="0" fontId="44" fillId="0" borderId="31" xfId="66" applyFont="1" applyFill="1" applyBorder="1" applyAlignment="1">
      <alignment horizontal="center" vertical="center"/>
    </xf>
    <xf numFmtId="0" fontId="49" fillId="0" borderId="27" xfId="0" applyFont="1" applyFill="1" applyBorder="1" applyAlignment="1">
      <alignment vertical="center"/>
    </xf>
    <xf numFmtId="0" fontId="49" fillId="0" borderId="28" xfId="0" applyFont="1" applyFill="1" applyBorder="1" applyAlignment="1">
      <alignment vertical="center"/>
    </xf>
    <xf numFmtId="0" fontId="49" fillId="0" borderId="19" xfId="0" applyFont="1" applyFill="1" applyBorder="1" applyAlignment="1">
      <alignment vertical="center"/>
    </xf>
    <xf numFmtId="0" fontId="49" fillId="0" borderId="20" xfId="0" applyFont="1" applyFill="1" applyBorder="1" applyAlignment="1">
      <alignment vertical="center"/>
    </xf>
    <xf numFmtId="0" fontId="49" fillId="0" borderId="21" xfId="0" applyFont="1" applyFill="1" applyBorder="1" applyAlignment="1">
      <alignment vertical="center"/>
    </xf>
    <xf numFmtId="0" fontId="44" fillId="0" borderId="24" xfId="66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vertical="center"/>
    </xf>
    <xf numFmtId="0" fontId="45" fillId="0" borderId="43" xfId="43" applyFont="1" applyBorder="1" applyAlignment="1">
      <alignment horizontal="left" vertical="center"/>
    </xf>
    <xf numFmtId="0" fontId="45" fillId="0" borderId="42" xfId="43" applyFont="1" applyBorder="1" applyAlignment="1">
      <alignment horizontal="left" vertical="center"/>
    </xf>
    <xf numFmtId="0" fontId="45" fillId="0" borderId="44" xfId="43" applyFont="1" applyBorder="1" applyAlignment="1">
      <alignment horizontal="left" vertical="center"/>
    </xf>
    <xf numFmtId="0" fontId="45" fillId="0" borderId="35" xfId="43" applyFont="1" applyBorder="1" applyAlignment="1">
      <alignment horizontal="left" vertical="center"/>
    </xf>
    <xf numFmtId="0" fontId="45" fillId="0" borderId="40" xfId="43" applyFont="1" applyBorder="1" applyAlignment="1">
      <alignment horizontal="left" vertical="center"/>
    </xf>
    <xf numFmtId="0" fontId="45" fillId="0" borderId="38" xfId="43" applyFont="1" applyBorder="1" applyAlignment="1">
      <alignment horizontal="left" vertical="center"/>
    </xf>
    <xf numFmtId="0" fontId="45" fillId="0" borderId="45" xfId="43" applyFont="1" applyFill="1" applyBorder="1" applyAlignment="1">
      <alignment horizontal="right" vertical="center"/>
    </xf>
    <xf numFmtId="0" fontId="45" fillId="0" borderId="26" xfId="43" applyFont="1" applyFill="1" applyBorder="1" applyAlignment="1">
      <alignment horizontal="right" vertical="center"/>
    </xf>
    <xf numFmtId="0" fontId="45" fillId="0" borderId="46" xfId="43" applyFont="1" applyFill="1" applyBorder="1" applyAlignment="1">
      <alignment horizontal="right" vertical="center"/>
    </xf>
    <xf numFmtId="0" fontId="45" fillId="0" borderId="37" xfId="43" applyFont="1" applyBorder="1" applyAlignment="1">
      <alignment horizontal="left" vertical="center"/>
    </xf>
    <xf numFmtId="0" fontId="45" fillId="0" borderId="52" xfId="43" applyFont="1" applyBorder="1" applyAlignment="1">
      <alignment horizontal="left" vertical="center"/>
    </xf>
    <xf numFmtId="0" fontId="45" fillId="0" borderId="36" xfId="43" applyFont="1" applyBorder="1" applyAlignment="1">
      <alignment horizontal="left" vertical="center"/>
    </xf>
    <xf numFmtId="0" fontId="60" fillId="0" borderId="0" xfId="0" applyFont="1" applyAlignment="1">
      <alignment horizontal="center"/>
    </xf>
    <xf numFmtId="0" fontId="45" fillId="0" borderId="24" xfId="43" applyFont="1" applyBorder="1" applyAlignment="1">
      <alignment horizontal="center" vertical="center"/>
    </xf>
    <xf numFmtId="0" fontId="45" fillId="0" borderId="17" xfId="43" applyFont="1" applyBorder="1" applyAlignment="1">
      <alignment horizontal="center" vertical="center"/>
    </xf>
    <xf numFmtId="40" fontId="45" fillId="0" borderId="24" xfId="43" applyNumberFormat="1" applyFont="1" applyBorder="1" applyAlignment="1">
      <alignment horizontal="center" vertical="center"/>
    </xf>
    <xf numFmtId="0" fontId="45" fillId="0" borderId="24" xfId="43" applyFont="1" applyBorder="1" applyAlignment="1">
      <alignment horizontal="left" vertical="center"/>
    </xf>
    <xf numFmtId="0" fontId="45" fillId="0" borderId="2" xfId="43" applyFont="1" applyBorder="1" applyAlignment="1">
      <alignment horizontal="left" vertical="center"/>
    </xf>
    <xf numFmtId="40" fontId="45" fillId="0" borderId="24" xfId="60" applyFont="1" applyBorder="1" applyAlignment="1">
      <alignment horizontal="center" vertical="center"/>
    </xf>
    <xf numFmtId="40" fontId="45" fillId="0" borderId="17" xfId="60" applyFont="1" applyBorder="1" applyAlignment="1">
      <alignment horizontal="center" vertical="center"/>
    </xf>
    <xf numFmtId="40" fontId="45" fillId="0" borderId="24" xfId="60" applyNumberFormat="1" applyFont="1" applyBorder="1" applyAlignment="1">
      <alignment horizontal="center" vertical="center"/>
    </xf>
    <xf numFmtId="40" fontId="45" fillId="0" borderId="17" xfId="60" applyNumberFormat="1" applyFont="1" applyBorder="1" applyAlignment="1">
      <alignment horizontal="center" vertical="center"/>
    </xf>
    <xf numFmtId="0" fontId="46" fillId="0" borderId="17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 wrapText="1"/>
    </xf>
    <xf numFmtId="0" fontId="44" fillId="0" borderId="11" xfId="43" applyFont="1" applyBorder="1" applyAlignment="1">
      <alignment horizontal="center" vertical="center"/>
    </xf>
    <xf numFmtId="0" fontId="44" fillId="0" borderId="15" xfId="43" applyFont="1" applyBorder="1" applyAlignment="1">
      <alignment horizontal="center" vertical="center"/>
    </xf>
    <xf numFmtId="0" fontId="44" fillId="0" borderId="31" xfId="43" applyFont="1" applyBorder="1" applyAlignment="1">
      <alignment horizontal="center" vertical="center"/>
    </xf>
    <xf numFmtId="0" fontId="44" fillId="0" borderId="28" xfId="43" applyFont="1" applyBorder="1" applyAlignment="1">
      <alignment horizontal="center" vertical="center"/>
    </xf>
    <xf numFmtId="0" fontId="44" fillId="0" borderId="19" xfId="43" applyFont="1" applyBorder="1" applyAlignment="1">
      <alignment horizontal="center" vertical="center"/>
    </xf>
    <xf numFmtId="0" fontId="44" fillId="0" borderId="21" xfId="43" applyFont="1" applyBorder="1" applyAlignment="1">
      <alignment horizontal="center" vertical="center"/>
    </xf>
    <xf numFmtId="0" fontId="54" fillId="0" borderId="17" xfId="0" applyFont="1" applyBorder="1" applyAlignment="1">
      <alignment horizontal="left" vertical="center"/>
    </xf>
    <xf numFmtId="0" fontId="54" fillId="0" borderId="47" xfId="0" applyFont="1" applyBorder="1" applyAlignment="1">
      <alignment horizontal="right" vertical="center"/>
    </xf>
    <xf numFmtId="0" fontId="44" fillId="0" borderId="3" xfId="43" applyFont="1" applyBorder="1" applyAlignment="1">
      <alignment horizontal="center" vertical="center"/>
    </xf>
    <xf numFmtId="0" fontId="45" fillId="0" borderId="2" xfId="43" applyFont="1" applyBorder="1" applyAlignment="1">
      <alignment horizontal="center" vertical="center"/>
    </xf>
    <xf numFmtId="0" fontId="45" fillId="0" borderId="20" xfId="43" applyFont="1" applyBorder="1" applyAlignment="1">
      <alignment horizontal="center" vertical="center"/>
    </xf>
    <xf numFmtId="0" fontId="48" fillId="0" borderId="24" xfId="43" applyFont="1" applyBorder="1" applyAlignment="1">
      <alignment horizontal="center" vertical="center"/>
    </xf>
    <xf numFmtId="0" fontId="48" fillId="0" borderId="2" xfId="43" applyFont="1" applyBorder="1" applyAlignment="1">
      <alignment horizontal="center" vertical="center"/>
    </xf>
    <xf numFmtId="0" fontId="48" fillId="0" borderId="17" xfId="43" applyFont="1" applyBorder="1" applyAlignment="1">
      <alignment horizontal="center" vertical="center"/>
    </xf>
    <xf numFmtId="0" fontId="45" fillId="0" borderId="19" xfId="43" applyFont="1" applyBorder="1" applyAlignment="1">
      <alignment horizontal="left" vertical="center"/>
    </xf>
    <xf numFmtId="0" fontId="45" fillId="0" borderId="20" xfId="43" applyFont="1" applyBorder="1" applyAlignment="1">
      <alignment horizontal="left" vertical="center"/>
    </xf>
    <xf numFmtId="0" fontId="46" fillId="0" borderId="35" xfId="0" applyFont="1" applyFill="1" applyBorder="1" applyAlignment="1">
      <alignment horizontal="left"/>
    </xf>
    <xf numFmtId="0" fontId="46" fillId="0" borderId="38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center" vertical="center"/>
    </xf>
    <xf numFmtId="0" fontId="47" fillId="0" borderId="31" xfId="0" applyFont="1" applyFill="1" applyBorder="1" applyAlignment="1" applyProtection="1">
      <alignment horizontal="center" vertical="center"/>
      <protection locked="0"/>
    </xf>
    <xf numFmtId="0" fontId="47" fillId="0" borderId="28" xfId="0" applyFont="1" applyFill="1" applyBorder="1" applyAlignment="1" applyProtection="1">
      <alignment horizontal="center" vertical="center"/>
      <protection locked="0"/>
    </xf>
    <xf numFmtId="0" fontId="45" fillId="0" borderId="43" xfId="0" applyFont="1" applyFill="1" applyBorder="1" applyAlignment="1">
      <alignment horizontal="left" vertical="center"/>
    </xf>
    <xf numFmtId="0" fontId="45" fillId="0" borderId="42" xfId="0" applyFont="1" applyFill="1" applyBorder="1" applyAlignment="1">
      <alignment horizontal="left" vertical="center"/>
    </xf>
    <xf numFmtId="0" fontId="46" fillId="0" borderId="2" xfId="0" applyFont="1" applyFill="1" applyBorder="1" applyAlignment="1">
      <alignment horizontal="right"/>
    </xf>
    <xf numFmtId="0" fontId="54" fillId="0" borderId="2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/>
    </xf>
    <xf numFmtId="0" fontId="57" fillId="0" borderId="35" xfId="0" applyFont="1" applyFill="1" applyBorder="1" applyAlignment="1">
      <alignment horizontal="center"/>
    </xf>
    <xf numFmtId="0" fontId="57" fillId="0" borderId="38" xfId="0" applyFont="1" applyFill="1" applyBorder="1" applyAlignment="1">
      <alignment horizontal="center"/>
    </xf>
    <xf numFmtId="38" fontId="47" fillId="7" borderId="35" xfId="60" applyNumberFormat="1" applyFont="1" applyFill="1" applyBorder="1" applyAlignment="1" applyProtection="1">
      <alignment horizontal="left"/>
    </xf>
    <xf numFmtId="38" fontId="47" fillId="7" borderId="38" xfId="60" applyNumberFormat="1" applyFont="1" applyFill="1" applyBorder="1" applyAlignment="1" applyProtection="1">
      <alignment horizontal="left"/>
    </xf>
    <xf numFmtId="38" fontId="46" fillId="7" borderId="35" xfId="60" applyNumberFormat="1" applyFont="1" applyFill="1" applyBorder="1" applyAlignment="1" applyProtection="1">
      <alignment horizontal="left"/>
    </xf>
    <xf numFmtId="38" fontId="46" fillId="7" borderId="38" xfId="60" applyNumberFormat="1" applyFont="1" applyFill="1" applyBorder="1" applyAlignment="1" applyProtection="1">
      <alignment horizontal="left"/>
    </xf>
    <xf numFmtId="3" fontId="58" fillId="0" borderId="35" xfId="0" applyNumberFormat="1" applyFont="1" applyFill="1" applyBorder="1" applyAlignment="1">
      <alignment horizontal="left" vertical="center"/>
    </xf>
    <xf numFmtId="3" fontId="58" fillId="0" borderId="38" xfId="0" applyNumberFormat="1" applyFont="1" applyFill="1" applyBorder="1" applyAlignment="1">
      <alignment horizontal="left" vertical="center"/>
    </xf>
    <xf numFmtId="0" fontId="45" fillId="0" borderId="35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38" fontId="57" fillId="7" borderId="35" xfId="60" applyNumberFormat="1" applyFont="1" applyFill="1" applyBorder="1" applyAlignment="1" applyProtection="1">
      <alignment horizontal="left"/>
    </xf>
    <xf numFmtId="38" fontId="57" fillId="7" borderId="38" xfId="60" applyNumberFormat="1" applyFont="1" applyFill="1" applyBorder="1" applyAlignment="1" applyProtection="1">
      <alignment horizontal="left"/>
    </xf>
    <xf numFmtId="3" fontId="59" fillId="0" borderId="43" xfId="0" applyNumberFormat="1" applyFont="1" applyFill="1" applyBorder="1" applyAlignment="1">
      <alignment horizontal="left" vertical="center"/>
    </xf>
    <xf numFmtId="3" fontId="59" fillId="0" borderId="44" xfId="0" applyNumberFormat="1" applyFont="1" applyFill="1" applyBorder="1" applyAlignment="1">
      <alignment horizontal="left" vertical="center"/>
    </xf>
    <xf numFmtId="0" fontId="58" fillId="0" borderId="43" xfId="0" applyFont="1" applyFill="1" applyBorder="1" applyAlignment="1">
      <alignment horizontal="left"/>
    </xf>
    <xf numFmtId="0" fontId="58" fillId="0" borderId="44" xfId="0" applyFont="1" applyFill="1" applyBorder="1" applyAlignment="1">
      <alignment horizontal="left"/>
    </xf>
    <xf numFmtId="3" fontId="58" fillId="0" borderId="41" xfId="0" applyNumberFormat="1" applyFont="1" applyFill="1" applyBorder="1" applyAlignment="1">
      <alignment horizontal="left" vertical="center"/>
    </xf>
    <xf numFmtId="3" fontId="58" fillId="0" borderId="39" xfId="0" applyNumberFormat="1" applyFont="1" applyFill="1" applyBorder="1" applyAlignment="1">
      <alignment horizontal="left" vertical="center"/>
    </xf>
    <xf numFmtId="0" fontId="58" fillId="0" borderId="35" xfId="0" applyFont="1" applyFill="1" applyBorder="1" applyAlignment="1">
      <alignment horizontal="left" vertical="center"/>
    </xf>
    <xf numFmtId="0" fontId="58" fillId="0" borderId="38" xfId="0" applyFont="1" applyFill="1" applyBorder="1" applyAlignment="1">
      <alignment horizontal="left" vertical="center"/>
    </xf>
    <xf numFmtId="0" fontId="50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left" vertical="center"/>
    </xf>
    <xf numFmtId="0" fontId="57" fillId="0" borderId="37" xfId="0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46" fillId="0" borderId="48" xfId="0" applyFont="1" applyBorder="1" applyAlignment="1">
      <alignment horizontal="right" vertical="center"/>
    </xf>
    <xf numFmtId="0" fontId="46" fillId="0" borderId="47" xfId="0" applyFont="1" applyBorder="1" applyAlignment="1">
      <alignment horizontal="right" vertical="center"/>
    </xf>
    <xf numFmtId="0" fontId="46" fillId="0" borderId="49" xfId="0" applyFont="1" applyBorder="1" applyAlignment="1">
      <alignment horizontal="right" vertical="center"/>
    </xf>
    <xf numFmtId="0" fontId="58" fillId="0" borderId="37" xfId="0" applyFont="1" applyFill="1" applyBorder="1" applyAlignment="1">
      <alignment horizontal="left"/>
    </xf>
    <xf numFmtId="0" fontId="58" fillId="0" borderId="36" xfId="0" applyFont="1" applyFill="1" applyBorder="1" applyAlignment="1">
      <alignment horizontal="left"/>
    </xf>
    <xf numFmtId="0" fontId="59" fillId="0" borderId="43" xfId="0" applyFont="1" applyFill="1" applyBorder="1" applyAlignment="1">
      <alignment horizontal="left"/>
    </xf>
    <xf numFmtId="0" fontId="59" fillId="0" borderId="44" xfId="0" applyFont="1" applyFill="1" applyBorder="1" applyAlignment="1">
      <alignment horizontal="left"/>
    </xf>
    <xf numFmtId="0" fontId="59" fillId="0" borderId="35" xfId="0" applyFont="1" applyFill="1" applyBorder="1" applyAlignment="1">
      <alignment horizontal="left"/>
    </xf>
    <xf numFmtId="0" fontId="59" fillId="0" borderId="38" xfId="0" applyFont="1" applyFill="1" applyBorder="1" applyAlignment="1">
      <alignment horizontal="left"/>
    </xf>
    <xf numFmtId="0" fontId="58" fillId="0" borderId="34" xfId="0" applyFont="1" applyFill="1" applyBorder="1" applyAlignment="1">
      <alignment horizontal="center" vertical="center"/>
    </xf>
    <xf numFmtId="0" fontId="58" fillId="0" borderId="15" xfId="0" applyFont="1" applyFill="1" applyBorder="1" applyAlignment="1">
      <alignment horizontal="center" vertical="center"/>
    </xf>
    <xf numFmtId="49" fontId="58" fillId="0" borderId="34" xfId="0" applyNumberFormat="1" applyFont="1" applyFill="1" applyBorder="1" applyAlignment="1">
      <alignment horizontal="center" vertical="center"/>
    </xf>
    <xf numFmtId="49" fontId="58" fillId="0" borderId="15" xfId="0" applyNumberFormat="1" applyFont="1" applyFill="1" applyBorder="1" applyAlignment="1">
      <alignment horizontal="center" vertical="center"/>
    </xf>
    <xf numFmtId="0" fontId="44" fillId="0" borderId="34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0" fontId="58" fillId="0" borderId="19" xfId="0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/>
    </xf>
    <xf numFmtId="0" fontId="58" fillId="0" borderId="24" xfId="0" applyFont="1" applyFill="1" applyBorder="1" applyAlignment="1">
      <alignment horizontal="center"/>
    </xf>
    <xf numFmtId="0" fontId="58" fillId="0" borderId="17" xfId="0" applyFont="1" applyFill="1" applyBorder="1" applyAlignment="1">
      <alignment horizontal="center"/>
    </xf>
    <xf numFmtId="38" fontId="58" fillId="7" borderId="35" xfId="60" applyNumberFormat="1" applyFont="1" applyFill="1" applyBorder="1" applyAlignment="1" applyProtection="1">
      <alignment horizontal="left" vertical="center"/>
    </xf>
    <xf numFmtId="38" fontId="58" fillId="7" borderId="38" xfId="60" applyNumberFormat="1" applyFont="1" applyFill="1" applyBorder="1" applyAlignment="1" applyProtection="1">
      <alignment horizontal="left" vertical="center"/>
    </xf>
    <xf numFmtId="0" fontId="44" fillId="0" borderId="35" xfId="0" applyFont="1" applyFill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/>
    </xf>
    <xf numFmtId="38" fontId="47" fillId="7" borderId="35" xfId="60" applyNumberFormat="1" applyFont="1" applyFill="1" applyBorder="1" applyAlignment="1" applyProtection="1">
      <alignment horizontal="left" vertical="center"/>
    </xf>
    <xf numFmtId="38" fontId="47" fillId="7" borderId="38" xfId="60" applyNumberFormat="1" applyFont="1" applyFill="1" applyBorder="1" applyAlignment="1" applyProtection="1">
      <alignment horizontal="left" vertical="center"/>
    </xf>
    <xf numFmtId="0" fontId="44" fillId="0" borderId="45" xfId="0" applyFont="1" applyFill="1" applyBorder="1" applyAlignment="1">
      <alignment horizontal="center" vertical="center"/>
    </xf>
    <xf numFmtId="0" fontId="44" fillId="0" borderId="46" xfId="0" applyFont="1" applyFill="1" applyBorder="1" applyAlignment="1">
      <alignment horizontal="center" vertical="center"/>
    </xf>
    <xf numFmtId="38" fontId="47" fillId="7" borderId="32" xfId="60" applyNumberFormat="1" applyFont="1" applyFill="1" applyBorder="1" applyAlignment="1" applyProtection="1">
      <alignment horizontal="left"/>
    </xf>
    <xf numFmtId="3" fontId="57" fillId="0" borderId="35" xfId="0" applyNumberFormat="1" applyFont="1" applyFill="1" applyBorder="1" applyAlignment="1">
      <alignment horizontal="left" vertical="center"/>
    </xf>
    <xf numFmtId="3" fontId="57" fillId="0" borderId="38" xfId="0" applyNumberFormat="1" applyFont="1" applyFill="1" applyBorder="1" applyAlignment="1">
      <alignment horizontal="left" vertical="center"/>
    </xf>
    <xf numFmtId="40" fontId="35" fillId="7" borderId="50" xfId="60" applyFont="1" applyFill="1" applyBorder="1" applyAlignment="1">
      <alignment horizontal="center"/>
    </xf>
    <xf numFmtId="40" fontId="35" fillId="7" borderId="1" xfId="60" applyFont="1" applyFill="1" applyBorder="1" applyAlignment="1">
      <alignment horizontal="center"/>
    </xf>
    <xf numFmtId="0" fontId="26" fillId="7" borderId="50" xfId="69" applyFont="1" applyFill="1" applyBorder="1" applyAlignment="1">
      <alignment horizontal="center"/>
    </xf>
    <xf numFmtId="0" fontId="26" fillId="7" borderId="51" xfId="69" applyFont="1" applyFill="1" applyBorder="1" applyAlignment="1">
      <alignment horizontal="center"/>
    </xf>
    <xf numFmtId="40" fontId="62" fillId="0" borderId="7" xfId="60" applyFont="1" applyBorder="1" applyAlignment="1">
      <alignment horizontal="left"/>
    </xf>
    <xf numFmtId="40" fontId="62" fillId="0" borderId="0" xfId="60" applyFont="1" applyBorder="1" applyAlignment="1">
      <alignment horizontal="left"/>
    </xf>
    <xf numFmtId="40" fontId="3" fillId="0" borderId="0" xfId="60" applyFont="1" applyBorder="1" applyAlignment="1">
      <alignment vertical="center"/>
    </xf>
    <xf numFmtId="40" fontId="9" fillId="0" borderId="7" xfId="60" applyFont="1" applyBorder="1" applyAlignment="1">
      <alignment horizontal="center"/>
    </xf>
    <xf numFmtId="40" fontId="9" fillId="0" borderId="0" xfId="60" applyFont="1" applyBorder="1" applyAlignment="1">
      <alignment horizontal="center"/>
    </xf>
    <xf numFmtId="40" fontId="9" fillId="0" borderId="8" xfId="60" applyFont="1" applyBorder="1" applyAlignment="1">
      <alignment horizontal="center"/>
    </xf>
  </cellXfs>
  <cellStyles count="73">
    <cellStyle name=",;F'KOIT[[WAAHK" xfId="1" xr:uid="{00000000-0005-0000-0000-000000000000}"/>
    <cellStyle name="?? [0]_PERSONAL" xfId="2" xr:uid="{00000000-0005-0000-0000-000001000000}"/>
    <cellStyle name="???? [0.00]_????" xfId="3" xr:uid="{00000000-0005-0000-0000-000002000000}"/>
    <cellStyle name="??????[0]_PERSONAL" xfId="4" xr:uid="{00000000-0005-0000-0000-000003000000}"/>
    <cellStyle name="??????PERSONAL" xfId="5" xr:uid="{00000000-0005-0000-0000-000004000000}"/>
    <cellStyle name="?????[0]_PERSONAL" xfId="6" xr:uid="{00000000-0005-0000-0000-000005000000}"/>
    <cellStyle name="?????PERSONAL" xfId="7" xr:uid="{00000000-0005-0000-0000-000006000000}"/>
    <cellStyle name="????_????" xfId="8" xr:uid="{00000000-0005-0000-0000-000007000000}"/>
    <cellStyle name="???[0]_PERSONAL" xfId="9" xr:uid="{00000000-0005-0000-0000-000008000000}"/>
    <cellStyle name="???_PERSONAL" xfId="10" xr:uid="{00000000-0005-0000-0000-000009000000}"/>
    <cellStyle name="??_??" xfId="11" xr:uid="{00000000-0005-0000-0000-00000A000000}"/>
    <cellStyle name="?@??laroux" xfId="12" xr:uid="{00000000-0005-0000-0000-00000B000000}"/>
    <cellStyle name="=C:\WINDOWS\SYSTEM32\COMMAND.COM" xfId="13" xr:uid="{00000000-0005-0000-0000-00000C000000}"/>
    <cellStyle name="Calc Currency (0)" xfId="14" xr:uid="{00000000-0005-0000-0000-00000D000000}"/>
    <cellStyle name="Calc Currency (2)" xfId="15" xr:uid="{00000000-0005-0000-0000-00000E000000}"/>
    <cellStyle name="Calc Percent (0)" xfId="16" xr:uid="{00000000-0005-0000-0000-00000F000000}"/>
    <cellStyle name="Calc Percent (1)" xfId="17" xr:uid="{00000000-0005-0000-0000-000010000000}"/>
    <cellStyle name="Calc Percent (2)" xfId="18" xr:uid="{00000000-0005-0000-0000-000011000000}"/>
    <cellStyle name="Calc Units (0)" xfId="19" xr:uid="{00000000-0005-0000-0000-000012000000}"/>
    <cellStyle name="Calc Units (1)" xfId="20" xr:uid="{00000000-0005-0000-0000-000013000000}"/>
    <cellStyle name="Calc Units (2)" xfId="21" xr:uid="{00000000-0005-0000-0000-000014000000}"/>
    <cellStyle name="Comma" xfId="60" builtinId="3"/>
    <cellStyle name="Comma [00]" xfId="22" xr:uid="{00000000-0005-0000-0000-000015000000}"/>
    <cellStyle name="Comma_50-8355เฉพาะปัว" xfId="23" xr:uid="{00000000-0005-0000-0000-000016000000}"/>
    <cellStyle name="Comma_แบบตารางใหม่" xfId="24" xr:uid="{00000000-0005-0000-0000-000017000000}"/>
    <cellStyle name="Currency [00]" xfId="25" xr:uid="{00000000-0005-0000-0000-000018000000}"/>
    <cellStyle name="Date Short" xfId="26" xr:uid="{00000000-0005-0000-0000-000019000000}"/>
    <cellStyle name="Enter Currency (0)" xfId="27" xr:uid="{00000000-0005-0000-0000-00001A000000}"/>
    <cellStyle name="Enter Currency (2)" xfId="28" xr:uid="{00000000-0005-0000-0000-00001B000000}"/>
    <cellStyle name="Enter Units (0)" xfId="29" xr:uid="{00000000-0005-0000-0000-00001C000000}"/>
    <cellStyle name="Enter Units (1)" xfId="30" xr:uid="{00000000-0005-0000-0000-00001D000000}"/>
    <cellStyle name="Enter Units (2)" xfId="31" xr:uid="{00000000-0005-0000-0000-00001E000000}"/>
    <cellStyle name="Grey" xfId="32" xr:uid="{00000000-0005-0000-0000-00001F000000}"/>
    <cellStyle name="Header1" xfId="33" xr:uid="{00000000-0005-0000-0000-000020000000}"/>
    <cellStyle name="Header2" xfId="34" xr:uid="{00000000-0005-0000-0000-000021000000}"/>
    <cellStyle name="Input [yellow]" xfId="35" xr:uid="{00000000-0005-0000-0000-000022000000}"/>
    <cellStyle name="Link Currency (0)" xfId="36" xr:uid="{00000000-0005-0000-0000-000023000000}"/>
    <cellStyle name="Link Currency (2)" xfId="37" xr:uid="{00000000-0005-0000-0000-000024000000}"/>
    <cellStyle name="Link Units (0)" xfId="38" xr:uid="{00000000-0005-0000-0000-000025000000}"/>
    <cellStyle name="Link Units (1)" xfId="39" xr:uid="{00000000-0005-0000-0000-000026000000}"/>
    <cellStyle name="Link Units (2)" xfId="40" xr:uid="{00000000-0005-0000-0000-000027000000}"/>
    <cellStyle name="Normal" xfId="0" builtinId="0"/>
    <cellStyle name="Normal - Style1" xfId="41" xr:uid="{00000000-0005-0000-0000-000028000000}"/>
    <cellStyle name="Normal_50-10127อุดรธานี" xfId="42" xr:uid="{00000000-0005-0000-0000-00002A000000}"/>
    <cellStyle name="Normal_แบบตารางใหม่" xfId="43" xr:uid="{00000000-0005-0000-0000-00002B000000}"/>
    <cellStyle name="Normal_ใบสรุปราคา (2)" xfId="44" xr:uid="{00000000-0005-0000-0000-00002C000000}"/>
    <cellStyle name="ParaBirimi [0]_RESULTS" xfId="45" xr:uid="{00000000-0005-0000-0000-00002D000000}"/>
    <cellStyle name="ParaBirimi_RESULTS" xfId="46" xr:uid="{00000000-0005-0000-0000-00002E000000}"/>
    <cellStyle name="Percent [0]" xfId="47" xr:uid="{00000000-0005-0000-0000-00002F000000}"/>
    <cellStyle name="Percent [00]" xfId="48" xr:uid="{00000000-0005-0000-0000-000030000000}"/>
    <cellStyle name="Percent [2]" xfId="49" xr:uid="{00000000-0005-0000-0000-000031000000}"/>
    <cellStyle name="PrePop Currency (0)" xfId="50" xr:uid="{00000000-0005-0000-0000-000032000000}"/>
    <cellStyle name="PrePop Currency (2)" xfId="51" xr:uid="{00000000-0005-0000-0000-000033000000}"/>
    <cellStyle name="PrePop Units (0)" xfId="52" xr:uid="{00000000-0005-0000-0000-000034000000}"/>
    <cellStyle name="PrePop Units (1)" xfId="53" xr:uid="{00000000-0005-0000-0000-000035000000}"/>
    <cellStyle name="PrePop Units (2)" xfId="54" xr:uid="{00000000-0005-0000-0000-000036000000}"/>
    <cellStyle name="Text Indent A" xfId="55" xr:uid="{00000000-0005-0000-0000-000037000000}"/>
    <cellStyle name="Text Indent B" xfId="56" xr:uid="{00000000-0005-0000-0000-000038000000}"/>
    <cellStyle name="Text Indent C" xfId="57" xr:uid="{00000000-0005-0000-0000-000039000000}"/>
    <cellStyle name="Virg? [0]_RESULTS" xfId="58" xr:uid="{00000000-0005-0000-0000-00003A000000}"/>
    <cellStyle name="Virg?_RESULTS" xfId="59" xr:uid="{00000000-0005-0000-0000-00003B000000}"/>
    <cellStyle name="เครื่องหมายจุลภาค 2" xfId="61" xr:uid="{00000000-0005-0000-0000-00003D000000}"/>
    <cellStyle name="เครื่องหมายจุลภาค 3" xfId="70" xr:uid="{00000000-0005-0000-0000-00003E000000}"/>
    <cellStyle name="เครื่องหมายจุลภาค_4580&amp;87-7-46" xfId="62" xr:uid="{00000000-0005-0000-0000-00003F000000}"/>
    <cellStyle name="เชื่อมโยงหลายมิติ_10091" xfId="63" xr:uid="{00000000-0005-0000-0000-000040000000}"/>
    <cellStyle name="เปอร์เซ็นต์ 2" xfId="72" xr:uid="{00000000-0005-0000-0000-000049000000}"/>
    <cellStyle name="ตามการเชื่อมโยงหลายมิติ_10091" xfId="64" xr:uid="{00000000-0005-0000-0000-000041000000}"/>
    <cellStyle name="ปกติ 2" xfId="65" xr:uid="{00000000-0005-0000-0000-000043000000}"/>
    <cellStyle name="ปกติ 3" xfId="71" xr:uid="{00000000-0005-0000-0000-000044000000}"/>
    <cellStyle name="ปกติ_4580&amp;87-7-46" xfId="66" xr:uid="{00000000-0005-0000-0000-000045000000}"/>
    <cellStyle name="ปกติ_50-8732  ฟอร์มตารางใหม่" xfId="67" xr:uid="{00000000-0005-0000-0000-000046000000}"/>
    <cellStyle name="ปกติ_คำนวณค่าเฉลี่ย Factor-F_6% 2" xfId="69" xr:uid="{00000000-0005-0000-0000-000047000000}"/>
    <cellStyle name="ปกติ_อาคาร สนง.ระบบบริการการแพทย์ฉุกเฉิน 10252" xfId="68" xr:uid="{00000000-0005-0000-0000-00004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14</xdr:row>
      <xdr:rowOff>0</xdr:rowOff>
    </xdr:from>
    <xdr:to>
      <xdr:col>1</xdr:col>
      <xdr:colOff>57150</xdr:colOff>
      <xdr:row>14</xdr:row>
      <xdr:rowOff>0</xdr:rowOff>
    </xdr:to>
    <xdr:sp macro="" textlink="">
      <xdr:nvSpPr>
        <xdr:cNvPr id="24891" name="Rectangle 1">
          <a:extLst>
            <a:ext uri="{FF2B5EF4-FFF2-40B4-BE49-F238E27FC236}">
              <a16:creationId xmlns:a16="http://schemas.microsoft.com/office/drawing/2014/main" id="{00000000-0008-0000-0100-00003B610000}"/>
            </a:ext>
          </a:extLst>
        </xdr:cNvPr>
        <xdr:cNvSpPr>
          <a:spLocks noChangeArrowheads="1"/>
        </xdr:cNvSpPr>
      </xdr:nvSpPr>
      <xdr:spPr bwMode="auto">
        <a:xfrm>
          <a:off x="981075" y="42291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180975</xdr:colOff>
      <xdr:row>20</xdr:row>
      <xdr:rowOff>114300</xdr:rowOff>
    </xdr:from>
    <xdr:to>
      <xdr:col>0</xdr:col>
      <xdr:colOff>285750</xdr:colOff>
      <xdr:row>20</xdr:row>
      <xdr:rowOff>228600</xdr:rowOff>
    </xdr:to>
    <xdr:sp macro="" textlink="">
      <xdr:nvSpPr>
        <xdr:cNvPr id="24892" name="Rectangle 11">
          <a:extLst>
            <a:ext uri="{FF2B5EF4-FFF2-40B4-BE49-F238E27FC236}">
              <a16:creationId xmlns:a16="http://schemas.microsoft.com/office/drawing/2014/main" id="{00000000-0008-0000-0100-00003C610000}"/>
            </a:ext>
          </a:extLst>
        </xdr:cNvPr>
        <xdr:cNvSpPr>
          <a:spLocks noChangeArrowheads="1"/>
        </xdr:cNvSpPr>
      </xdr:nvSpPr>
      <xdr:spPr bwMode="auto">
        <a:xfrm>
          <a:off x="704850" y="6191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66675</xdr:rowOff>
    </xdr:from>
    <xdr:to>
      <xdr:col>0</xdr:col>
      <xdr:colOff>257175</xdr:colOff>
      <xdr:row>20</xdr:row>
      <xdr:rowOff>180975</xdr:rowOff>
    </xdr:to>
    <xdr:sp macro="" textlink="">
      <xdr:nvSpPr>
        <xdr:cNvPr id="24498" name="Rectangle 2">
          <a:extLst>
            <a:ext uri="{FF2B5EF4-FFF2-40B4-BE49-F238E27FC236}">
              <a16:creationId xmlns:a16="http://schemas.microsoft.com/office/drawing/2014/main" id="{00000000-0008-0000-0200-0000B25F0000}"/>
            </a:ext>
          </a:extLst>
        </xdr:cNvPr>
        <xdr:cNvSpPr>
          <a:spLocks noChangeArrowheads="1"/>
        </xdr:cNvSpPr>
      </xdr:nvSpPr>
      <xdr:spPr bwMode="auto">
        <a:xfrm>
          <a:off x="152400" y="56388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21</xdr:row>
      <xdr:rowOff>57150</xdr:rowOff>
    </xdr:from>
    <xdr:to>
      <xdr:col>0</xdr:col>
      <xdr:colOff>257175</xdr:colOff>
      <xdr:row>21</xdr:row>
      <xdr:rowOff>171450</xdr:rowOff>
    </xdr:to>
    <xdr:sp macro="" textlink="">
      <xdr:nvSpPr>
        <xdr:cNvPr id="24499" name="Rectangle 2">
          <a:extLst>
            <a:ext uri="{FF2B5EF4-FFF2-40B4-BE49-F238E27FC236}">
              <a16:creationId xmlns:a16="http://schemas.microsoft.com/office/drawing/2014/main" id="{00000000-0008-0000-0200-0000B35F0000}"/>
            </a:ext>
          </a:extLst>
        </xdr:cNvPr>
        <xdr:cNvSpPr>
          <a:spLocks noChangeArrowheads="1"/>
        </xdr:cNvSpPr>
      </xdr:nvSpPr>
      <xdr:spPr bwMode="auto">
        <a:xfrm>
          <a:off x="152400" y="5905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3648;&#3626;&#3609;&#3629;&#3619;&#3634;&#3588;&#3634;-%20(&#3626;&#3641;&#3605;&#3619;)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วัดใต้"/>
      <sheetName val="산근"/>
      <sheetName val="#REF"/>
      <sheetName val="封面 "/>
      <sheetName val="粉刷"/>
      <sheetName val="裝修"/>
      <sheetName val="風管工程"/>
      <sheetName val="合約價"/>
      <sheetName val="ราคาต่อหน่วย2-9"/>
      <sheetName val="_x0000__x0000__x0000__x0000__x0000_@_x001c__x0014__x0000__x0000__x0000__x0000__x0000__x0002__x0011__x0014__x0000__x0000__x0000__x0000__x0000_ñCe?_x0001__x0000__x0000__x0000_0_x0000_"/>
      <sheetName val=""/>
      <sheetName val="รวมราคาทั้งสิ้น"/>
      <sheetName val="????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  <sheetName val="สรุ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7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76"/>
  <sheetViews>
    <sheetView showGridLines="0" view="pageBreakPreview" topLeftCell="A7" zoomScaleSheetLayoutView="100" workbookViewId="0">
      <selection activeCell="G19" sqref="G19"/>
    </sheetView>
  </sheetViews>
  <sheetFormatPr defaultColWidth="9.1640625" defaultRowHeight="15.75"/>
  <cols>
    <col min="1" max="1" width="8" style="105" customWidth="1"/>
    <col min="2" max="2" width="16.6640625" style="105" customWidth="1"/>
    <col min="3" max="3" width="22.6640625" style="105" customWidth="1"/>
    <col min="4" max="4" width="15.83203125" style="105" customWidth="1"/>
    <col min="5" max="5" width="14.5" style="105" customWidth="1"/>
    <col min="6" max="6" width="16.6640625" style="105" customWidth="1"/>
    <col min="7" max="7" width="13.6640625" style="105" customWidth="1"/>
    <col min="8" max="8" width="7.83203125" style="105" customWidth="1"/>
    <col min="9" max="9" width="16" style="105" customWidth="1"/>
    <col min="10" max="10" width="15.33203125" style="105" customWidth="1"/>
    <col min="11" max="11" width="20.5" style="105" customWidth="1"/>
    <col min="12" max="16384" width="9.1640625" style="105"/>
  </cols>
  <sheetData>
    <row r="1" spans="1:14" ht="36" customHeight="1">
      <c r="A1" s="394" t="s">
        <v>1</v>
      </c>
      <c r="B1" s="394"/>
      <c r="C1" s="394"/>
      <c r="D1" s="394"/>
      <c r="E1" s="394"/>
      <c r="F1" s="394"/>
      <c r="G1" s="394"/>
      <c r="H1" s="394"/>
      <c r="I1" s="394"/>
      <c r="K1" s="106" t="s">
        <v>10</v>
      </c>
    </row>
    <row r="2" spans="1:14" ht="18.75">
      <c r="A2" s="405" t="str">
        <f>ปร5!A3</f>
        <v>ชื่อโครงการ/งานปรับปรุงพื้น ถนนและทางเท้า ภายในมหาวิทยาลัยราชภัฏลำปาง</v>
      </c>
      <c r="B2" s="406"/>
      <c r="C2" s="406"/>
      <c r="D2" s="406"/>
      <c r="E2" s="406"/>
      <c r="F2" s="406"/>
      <c r="G2" s="406"/>
      <c r="H2" s="406"/>
      <c r="I2" s="407"/>
    </row>
    <row r="3" spans="1:14" ht="18.75">
      <c r="A3" s="405" t="str">
        <f>ปร5!A4</f>
        <v>สถานที่ก่อสร้าง   ภายในบริเวณมหาวิทยาลัยราชภัฏลำปาง         แบบเลขที่</v>
      </c>
      <c r="B3" s="406"/>
      <c r="C3" s="406"/>
      <c r="D3" s="406"/>
      <c r="E3" s="406"/>
      <c r="F3" s="406"/>
      <c r="G3" s="406"/>
      <c r="H3" s="406"/>
      <c r="I3" s="407"/>
    </row>
    <row r="4" spans="1:14" ht="18.75">
      <c r="A4" s="405" t="str">
        <f>ปร5!A5</f>
        <v>หน่วยงานเจ้าของโครงการ/งานก่อสร้าง   มหาวิทยาลัยราชภัฏลำปาง</v>
      </c>
      <c r="B4" s="406"/>
      <c r="C4" s="406"/>
      <c r="D4" s="406"/>
      <c r="E4" s="406"/>
      <c r="F4" s="406"/>
      <c r="G4" s="406"/>
      <c r="H4" s="406"/>
      <c r="I4" s="407"/>
    </row>
    <row r="5" spans="1:14" ht="18.75">
      <c r="A5" s="405" t="s">
        <v>100</v>
      </c>
      <c r="B5" s="406"/>
      <c r="C5" s="406"/>
      <c r="D5" s="406"/>
      <c r="E5" s="406"/>
      <c r="F5" s="406"/>
      <c r="G5" s="406"/>
      <c r="H5" s="406"/>
      <c r="I5" s="407"/>
    </row>
    <row r="6" spans="1:14" ht="18.75">
      <c r="A6" s="408" t="str">
        <f>ปร5!A6</f>
        <v>คำนวณราคากลางโดย   งานอาคารสถานที่     เมื่อวันที่ 7    เดือน   มกราคม   พ.ศ.    2563</v>
      </c>
      <c r="B6" s="409"/>
      <c r="C6" s="409"/>
      <c r="D6" s="409"/>
      <c r="E6" s="409"/>
      <c r="F6" s="409"/>
      <c r="G6" s="409"/>
      <c r="H6" s="409"/>
      <c r="I6" s="410"/>
    </row>
    <row r="7" spans="1:14" ht="18.75">
      <c r="A7" s="411" t="s">
        <v>55</v>
      </c>
      <c r="B7" s="412"/>
      <c r="C7" s="412"/>
      <c r="D7" s="412"/>
      <c r="E7" s="412"/>
      <c r="F7" s="412"/>
      <c r="G7" s="412"/>
      <c r="H7" s="412"/>
      <c r="I7" s="413"/>
    </row>
    <row r="8" spans="1:14" ht="18.75">
      <c r="A8" s="107" t="s">
        <v>104</v>
      </c>
      <c r="B8" s="108"/>
      <c r="C8" s="109"/>
      <c r="D8" s="110"/>
      <c r="E8" s="111"/>
      <c r="F8" s="111"/>
      <c r="G8" s="112"/>
      <c r="H8" s="113"/>
      <c r="I8" s="114"/>
    </row>
    <row r="9" spans="1:14" ht="18.75">
      <c r="A9" s="115" t="s">
        <v>98</v>
      </c>
      <c r="B9" s="116"/>
      <c r="C9" s="117"/>
      <c r="D9" s="118"/>
      <c r="E9" s="119"/>
      <c r="F9" s="119"/>
      <c r="G9" s="119"/>
      <c r="H9" s="118"/>
      <c r="I9" s="120"/>
      <c r="J9" s="121"/>
      <c r="K9" s="121"/>
      <c r="L9" s="121"/>
      <c r="M9" s="121"/>
      <c r="N9" s="121"/>
    </row>
    <row r="10" spans="1:14" ht="7.5" customHeight="1">
      <c r="A10" s="122"/>
      <c r="B10" s="123"/>
      <c r="C10" s="113"/>
      <c r="D10" s="113"/>
      <c r="E10" s="124"/>
      <c r="F10" s="125"/>
      <c r="G10" s="126"/>
      <c r="H10" s="127"/>
      <c r="I10" s="114"/>
      <c r="J10" s="121"/>
      <c r="K10" s="121"/>
      <c r="L10" s="121"/>
      <c r="M10" s="121"/>
      <c r="N10" s="121"/>
    </row>
    <row r="11" spans="1:14" s="128" customFormat="1" ht="24" customHeight="1">
      <c r="A11" s="395" t="s">
        <v>3</v>
      </c>
      <c r="B11" s="397" t="s">
        <v>15</v>
      </c>
      <c r="C11" s="398"/>
      <c r="D11" s="399"/>
      <c r="E11" s="403" t="s">
        <v>9</v>
      </c>
      <c r="F11" s="404"/>
      <c r="G11" s="397" t="s">
        <v>14</v>
      </c>
      <c r="H11" s="398"/>
      <c r="I11" s="399"/>
      <c r="J11" s="121"/>
      <c r="K11" s="121"/>
      <c r="L11" s="121"/>
      <c r="M11" s="121"/>
      <c r="N11" s="121"/>
    </row>
    <row r="12" spans="1:14" s="128" customFormat="1" ht="24" customHeight="1">
      <c r="A12" s="396"/>
      <c r="B12" s="400"/>
      <c r="C12" s="401"/>
      <c r="D12" s="402"/>
      <c r="E12" s="129"/>
      <c r="F12" s="129"/>
      <c r="G12" s="400"/>
      <c r="H12" s="401"/>
      <c r="I12" s="402"/>
      <c r="J12" s="121"/>
      <c r="K12" s="121"/>
      <c r="L12" s="121"/>
      <c r="M12" s="121"/>
      <c r="N12" s="121"/>
    </row>
    <row r="13" spans="1:14" s="128" customFormat="1" ht="24" customHeight="1">
      <c r="A13" s="130">
        <v>1</v>
      </c>
      <c r="B13" s="131" t="s">
        <v>4</v>
      </c>
      <c r="C13" s="132"/>
      <c r="D13" s="133"/>
      <c r="E13" s="134"/>
      <c r="F13" s="135">
        <f>'สวนที่1-ก่อสร้าง(ปร4)'!K42</f>
        <v>2428834</v>
      </c>
      <c r="G13" s="383" t="s">
        <v>103</v>
      </c>
      <c r="H13" s="384"/>
      <c r="I13" s="385"/>
      <c r="J13" s="121"/>
      <c r="K13" s="121"/>
      <c r="L13" s="121"/>
      <c r="M13" s="121"/>
      <c r="N13" s="121"/>
    </row>
    <row r="14" spans="1:14" s="128" customFormat="1" ht="24" customHeight="1">
      <c r="A14" s="136"/>
      <c r="B14" s="137" t="s">
        <v>5</v>
      </c>
      <c r="C14" s="138"/>
      <c r="D14" s="139">
        <f>ปร5!H10</f>
        <v>1.3029999999999999</v>
      </c>
      <c r="E14" s="140"/>
      <c r="F14" s="141">
        <f>F13*D14</f>
        <v>3164770.702</v>
      </c>
      <c r="G14" s="386" t="s">
        <v>167</v>
      </c>
      <c r="H14" s="387"/>
      <c r="I14" s="388"/>
      <c r="J14" s="121"/>
      <c r="K14" s="121"/>
      <c r="L14" s="121"/>
      <c r="M14" s="121"/>
      <c r="N14" s="121"/>
    </row>
    <row r="15" spans="1:14" s="128" customFormat="1" ht="24" customHeight="1">
      <c r="A15" s="142">
        <v>2</v>
      </c>
      <c r="B15" s="143" t="s">
        <v>6</v>
      </c>
      <c r="C15" s="144"/>
      <c r="D15" s="145"/>
      <c r="E15" s="134"/>
      <c r="F15" s="135"/>
      <c r="G15" s="377" t="s">
        <v>168</v>
      </c>
      <c r="H15" s="375"/>
      <c r="I15" s="376"/>
      <c r="J15" s="121"/>
      <c r="K15" s="121"/>
      <c r="L15" s="121"/>
      <c r="M15" s="121"/>
      <c r="N15" s="121"/>
    </row>
    <row r="16" spans="1:14" s="128" customFormat="1" ht="24" customHeight="1">
      <c r="A16" s="146"/>
      <c r="B16" s="137" t="s">
        <v>7</v>
      </c>
      <c r="C16" s="138"/>
      <c r="D16" s="147">
        <v>7.0000000000000007E-2</v>
      </c>
      <c r="E16" s="140"/>
      <c r="F16" s="141"/>
      <c r="G16" s="377" t="s">
        <v>172</v>
      </c>
      <c r="H16" s="215"/>
      <c r="I16" s="216"/>
      <c r="J16" s="121"/>
      <c r="K16" s="121"/>
      <c r="L16" s="121"/>
      <c r="M16" s="121"/>
      <c r="N16" s="121"/>
    </row>
    <row r="17" spans="1:22" s="128" customFormat="1" ht="24" customHeight="1">
      <c r="A17" s="142">
        <v>3</v>
      </c>
      <c r="B17" s="143" t="s">
        <v>8</v>
      </c>
      <c r="C17" s="144"/>
      <c r="D17" s="145"/>
      <c r="E17" s="148"/>
      <c r="F17" s="149"/>
      <c r="G17" s="414" t="s">
        <v>173</v>
      </c>
      <c r="H17" s="415"/>
      <c r="I17" s="416"/>
      <c r="J17" s="121"/>
      <c r="K17" s="121"/>
      <c r="L17" s="121"/>
      <c r="M17" s="121"/>
      <c r="N17" s="121"/>
    </row>
    <row r="18" spans="1:22" s="128" customFormat="1" ht="24" customHeight="1">
      <c r="A18" s="150"/>
      <c r="B18" s="138"/>
      <c r="C18" s="138"/>
      <c r="D18" s="151"/>
      <c r="E18" s="152"/>
      <c r="F18" s="153"/>
      <c r="G18" s="320"/>
      <c r="H18" s="217"/>
      <c r="I18" s="218"/>
      <c r="J18" s="121"/>
      <c r="K18" s="121"/>
      <c r="L18" s="121"/>
      <c r="M18" s="121"/>
      <c r="N18" s="121"/>
    </row>
    <row r="19" spans="1:22" s="121" customFormat="1" ht="24" customHeight="1">
      <c r="A19" s="154" t="s">
        <v>2</v>
      </c>
      <c r="B19" s="155"/>
      <c r="C19" s="156"/>
      <c r="D19" s="156"/>
      <c r="E19" s="157"/>
      <c r="F19" s="158">
        <f>F14+F16+F17</f>
        <v>3164770.702</v>
      </c>
      <c r="G19" s="351"/>
      <c r="H19" s="219"/>
      <c r="I19" s="220"/>
    </row>
    <row r="20" spans="1:22" s="121" customFormat="1" ht="25.5" customHeight="1" thickBot="1">
      <c r="A20" s="159" t="s">
        <v>0</v>
      </c>
      <c r="B20" s="160"/>
      <c r="C20" s="161"/>
      <c r="D20" s="161"/>
      <c r="E20" s="162"/>
      <c r="F20" s="163">
        <v>3164000</v>
      </c>
      <c r="G20" s="351"/>
      <c r="H20" s="219"/>
      <c r="I20" s="220"/>
    </row>
    <row r="21" spans="1:22" s="121" customFormat="1" ht="25.5" customHeight="1" thickTop="1">
      <c r="A21" s="164"/>
      <c r="B21" s="165" t="s">
        <v>11</v>
      </c>
      <c r="C21" s="166"/>
      <c r="D21" s="167" t="s">
        <v>43</v>
      </c>
      <c r="E21" s="168"/>
      <c r="F21" s="169"/>
      <c r="G21" s="389" t="s">
        <v>44</v>
      </c>
      <c r="H21" s="390"/>
      <c r="I21" s="391"/>
    </row>
    <row r="22" spans="1:22" s="121" customFormat="1" ht="25.5" customHeight="1">
      <c r="A22" s="170"/>
      <c r="B22" s="392" t="s">
        <v>45</v>
      </c>
      <c r="C22" s="392"/>
      <c r="D22" s="393"/>
      <c r="E22" s="379" t="str">
        <f>BAHTTEXT(F20)</f>
        <v>สามล้านหนึ่งแสนหกหมื่นสี่พันบาทถ้วน</v>
      </c>
      <c r="F22" s="380"/>
      <c r="G22" s="380"/>
      <c r="H22" s="380"/>
      <c r="I22" s="381"/>
    </row>
    <row r="23" spans="1:22" s="176" customFormat="1" ht="10.5" customHeight="1">
      <c r="A23" s="171"/>
      <c r="B23" s="172"/>
      <c r="C23" s="173"/>
      <c r="D23" s="173"/>
      <c r="E23" s="173"/>
      <c r="F23" s="174"/>
      <c r="G23" s="174"/>
      <c r="H23" s="174"/>
      <c r="I23" s="175"/>
      <c r="J23" s="121"/>
      <c r="K23" s="121"/>
      <c r="L23" s="121"/>
      <c r="M23" s="121"/>
      <c r="N23" s="121"/>
    </row>
    <row r="24" spans="1:22" s="176" customFormat="1" ht="27" customHeight="1">
      <c r="A24" s="180"/>
      <c r="B24" s="182"/>
      <c r="C24" s="180"/>
      <c r="D24" s="180"/>
      <c r="E24" s="183"/>
      <c r="F24" s="183"/>
      <c r="G24" s="184"/>
      <c r="H24" s="185"/>
      <c r="I24" s="186"/>
      <c r="J24" s="121"/>
      <c r="K24" s="121"/>
      <c r="L24" s="121"/>
      <c r="M24" s="121"/>
      <c r="N24" s="121"/>
    </row>
    <row r="25" spans="1:22" s="176" customFormat="1" ht="17.25" customHeight="1">
      <c r="A25" s="187"/>
      <c r="B25" s="382"/>
      <c r="C25" s="382"/>
      <c r="D25" s="382"/>
      <c r="E25" s="382"/>
      <c r="F25" s="382"/>
      <c r="G25" s="382"/>
      <c r="H25" s="382"/>
      <c r="I25" s="105"/>
    </row>
    <row r="26" spans="1:22" ht="24" customHeight="1">
      <c r="A26" s="178"/>
      <c r="B26" s="347"/>
      <c r="C26" s="347" t="s">
        <v>163</v>
      </c>
      <c r="D26" s="347"/>
      <c r="E26" s="347"/>
      <c r="F26" s="347"/>
      <c r="G26" s="347"/>
      <c r="H26" s="347"/>
      <c r="I26" s="187"/>
      <c r="J26" s="177"/>
      <c r="K26" s="177"/>
    </row>
    <row r="27" spans="1:22" ht="24" customHeight="1">
      <c r="A27" s="178"/>
      <c r="B27" s="90"/>
      <c r="C27" s="90"/>
      <c r="D27" s="350" t="s">
        <v>161</v>
      </c>
      <c r="E27" s="350"/>
      <c r="F27" s="350"/>
      <c r="G27" s="90"/>
      <c r="H27" s="90"/>
      <c r="I27" s="187"/>
      <c r="J27" s="177"/>
      <c r="K27" s="177"/>
    </row>
    <row r="28" spans="1:22" ht="24" customHeight="1">
      <c r="A28" s="178"/>
      <c r="B28" s="90"/>
      <c r="C28" s="90"/>
      <c r="D28" s="350"/>
      <c r="E28" s="350"/>
      <c r="F28" s="350"/>
      <c r="G28" s="90"/>
      <c r="H28" s="90"/>
      <c r="I28" s="187"/>
      <c r="J28" s="177"/>
      <c r="K28" s="177"/>
    </row>
    <row r="29" spans="1:22" ht="24" customHeight="1">
      <c r="A29" s="178"/>
      <c r="B29" s="347"/>
      <c r="C29" s="347" t="s">
        <v>164</v>
      </c>
      <c r="D29" s="347"/>
      <c r="E29" s="347"/>
      <c r="F29" s="347"/>
      <c r="G29" s="347"/>
      <c r="H29" s="347"/>
      <c r="I29" s="187"/>
      <c r="J29" s="177"/>
      <c r="K29" s="177"/>
      <c r="P29" s="378" t="s">
        <v>157</v>
      </c>
      <c r="Q29" s="378"/>
      <c r="R29" s="378"/>
      <c r="S29" s="378"/>
      <c r="T29" s="378"/>
      <c r="U29" s="378"/>
      <c r="V29" s="378"/>
    </row>
    <row r="30" spans="1:22" s="187" customFormat="1" ht="21" customHeight="1">
      <c r="B30" s="347"/>
      <c r="C30" s="347"/>
      <c r="D30" s="348" t="s">
        <v>162</v>
      </c>
      <c r="E30" s="347"/>
      <c r="F30" s="347"/>
      <c r="G30" s="289"/>
      <c r="H30" s="289"/>
      <c r="K30" s="289"/>
      <c r="L30" s="289"/>
      <c r="P30" s="90"/>
      <c r="Q30" s="350" t="s">
        <v>161</v>
      </c>
      <c r="R30" s="350"/>
      <c r="S30" s="350"/>
      <c r="T30" s="350"/>
      <c r="U30" s="90"/>
      <c r="V30" s="90"/>
    </row>
    <row r="31" spans="1:22" s="187" customFormat="1" ht="21" customHeight="1">
      <c r="B31" s="347"/>
      <c r="C31" s="347"/>
      <c r="D31" s="348"/>
      <c r="E31" s="347"/>
      <c r="F31" s="347"/>
      <c r="G31" s="289"/>
      <c r="H31" s="289"/>
      <c r="K31" s="289"/>
      <c r="L31" s="289"/>
      <c r="P31" s="90"/>
      <c r="Q31" s="350"/>
      <c r="R31" s="350"/>
      <c r="S31" s="350"/>
      <c r="T31" s="350"/>
      <c r="U31" s="90"/>
      <c r="V31" s="90"/>
    </row>
    <row r="32" spans="1:22" s="187" customFormat="1" ht="24" customHeight="1">
      <c r="A32" s="289"/>
      <c r="B32" s="347"/>
      <c r="C32" s="347" t="s">
        <v>164</v>
      </c>
      <c r="D32" s="347"/>
      <c r="E32" s="347"/>
      <c r="F32" s="347"/>
      <c r="G32" s="347"/>
      <c r="H32" s="347"/>
      <c r="J32" s="286"/>
      <c r="K32" s="289"/>
      <c r="L32" s="289"/>
      <c r="P32" s="378" t="s">
        <v>156</v>
      </c>
      <c r="Q32" s="378"/>
      <c r="R32" s="378"/>
      <c r="S32" s="378"/>
      <c r="T32" s="378"/>
      <c r="U32" s="378"/>
      <c r="V32" s="378"/>
    </row>
    <row r="33" spans="1:22" s="187" customFormat="1" ht="21" customHeight="1">
      <c r="A33" s="175"/>
      <c r="B33" s="347"/>
      <c r="C33" s="347"/>
      <c r="D33" s="348" t="s">
        <v>158</v>
      </c>
      <c r="E33" s="347"/>
      <c r="F33" s="347"/>
      <c r="G33" s="347"/>
      <c r="H33" s="347"/>
      <c r="J33" s="288"/>
      <c r="K33" s="289"/>
      <c r="L33" s="289"/>
      <c r="P33" s="347"/>
      <c r="Q33" s="348" t="s">
        <v>162</v>
      </c>
      <c r="R33" s="348"/>
      <c r="S33" s="347"/>
      <c r="T33" s="347"/>
      <c r="U33" s="289"/>
      <c r="V33" s="289"/>
    </row>
    <row r="34" spans="1:22" s="187" customFormat="1" ht="21" customHeight="1">
      <c r="A34" s="175"/>
      <c r="B34" s="347"/>
      <c r="C34" s="347"/>
      <c r="D34" s="348"/>
      <c r="E34" s="347"/>
      <c r="F34" s="347"/>
      <c r="G34" s="347"/>
      <c r="H34" s="347"/>
      <c r="J34" s="309"/>
      <c r="K34" s="289"/>
      <c r="L34" s="289"/>
      <c r="P34" s="347"/>
      <c r="Q34" s="348"/>
      <c r="R34" s="348"/>
      <c r="S34" s="347"/>
      <c r="T34" s="347"/>
      <c r="U34" s="289"/>
      <c r="V34" s="289"/>
    </row>
    <row r="35" spans="1:22" s="187" customFormat="1" ht="21" customHeight="1">
      <c r="A35" s="175"/>
      <c r="B35" s="289"/>
      <c r="C35" s="347" t="s">
        <v>164</v>
      </c>
      <c r="D35" s="289"/>
      <c r="E35" s="289"/>
      <c r="F35" s="289"/>
      <c r="G35" s="289"/>
      <c r="H35" s="289"/>
      <c r="J35" s="287"/>
      <c r="K35" s="179"/>
      <c r="P35" s="378" t="s">
        <v>155</v>
      </c>
      <c r="Q35" s="378"/>
      <c r="R35" s="378"/>
      <c r="S35" s="378"/>
      <c r="T35" s="378"/>
      <c r="U35" s="378"/>
      <c r="V35" s="378"/>
    </row>
    <row r="36" spans="1:22" s="187" customFormat="1" ht="21" customHeight="1">
      <c r="A36" s="188"/>
      <c r="B36" s="284"/>
      <c r="C36" s="284"/>
      <c r="D36" s="348" t="s">
        <v>159</v>
      </c>
      <c r="E36" s="90"/>
      <c r="F36" s="90"/>
      <c r="G36" s="90"/>
      <c r="H36" s="90"/>
      <c r="J36" s="288"/>
      <c r="K36" s="179"/>
      <c r="P36" s="347"/>
      <c r="Q36" s="348" t="s">
        <v>158</v>
      </c>
      <c r="R36" s="348"/>
      <c r="S36" s="347"/>
      <c r="T36" s="347"/>
      <c r="U36" s="347"/>
      <c r="V36" s="347"/>
    </row>
    <row r="37" spans="1:22" s="187" customFormat="1" ht="21" customHeight="1">
      <c r="A37" s="188"/>
      <c r="B37" s="284"/>
      <c r="C37" s="284"/>
      <c r="D37" s="348"/>
      <c r="E37" s="90"/>
      <c r="F37" s="90"/>
      <c r="G37" s="90"/>
      <c r="H37" s="90"/>
      <c r="J37" s="309"/>
      <c r="K37" s="179"/>
      <c r="P37" s="347"/>
      <c r="Q37" s="348"/>
      <c r="R37" s="348"/>
      <c r="S37" s="347"/>
      <c r="T37" s="347"/>
      <c r="U37" s="347"/>
      <c r="V37" s="347"/>
    </row>
    <row r="38" spans="1:22" s="187" customFormat="1" ht="21" customHeight="1">
      <c r="A38" s="188"/>
      <c r="B38" s="347"/>
      <c r="C38" s="347" t="s">
        <v>165</v>
      </c>
      <c r="D38" s="347"/>
      <c r="E38" s="347"/>
      <c r="F38" s="347"/>
      <c r="G38" s="347"/>
      <c r="H38" s="347"/>
      <c r="J38" s="287"/>
      <c r="K38" s="179"/>
      <c r="P38" s="289" t="s">
        <v>155</v>
      </c>
      <c r="Q38" s="289"/>
      <c r="R38" s="289"/>
      <c r="S38" s="289"/>
      <c r="T38" s="289"/>
      <c r="U38" s="289"/>
      <c r="V38" s="289"/>
    </row>
    <row r="39" spans="1:22" s="187" customFormat="1" ht="21" customHeight="1">
      <c r="B39" s="347"/>
      <c r="C39" s="347"/>
      <c r="D39" s="348" t="s">
        <v>160</v>
      </c>
      <c r="E39" s="347"/>
      <c r="F39" s="347"/>
      <c r="G39" s="289"/>
      <c r="H39" s="349"/>
      <c r="I39" s="176"/>
      <c r="P39" s="284"/>
      <c r="Q39" s="348" t="s">
        <v>159</v>
      </c>
      <c r="R39" s="348"/>
      <c r="S39" s="90"/>
      <c r="T39" s="90"/>
      <c r="U39" s="90"/>
      <c r="V39" s="90"/>
    </row>
    <row r="40" spans="1:22" s="187" customFormat="1" ht="21" customHeight="1">
      <c r="A40" s="188"/>
      <c r="B40" s="287"/>
      <c r="C40" s="286"/>
      <c r="D40" s="286"/>
      <c r="E40" s="286"/>
      <c r="F40" s="286"/>
      <c r="G40" s="309"/>
      <c r="H40" s="309"/>
      <c r="I40" s="188"/>
      <c r="P40" s="284"/>
      <c r="Q40" s="348"/>
      <c r="R40" s="348"/>
      <c r="S40" s="90"/>
      <c r="T40" s="90"/>
      <c r="U40" s="90"/>
      <c r="V40" s="90"/>
    </row>
    <row r="41" spans="1:22" s="187" customFormat="1" ht="21">
      <c r="B41" s="287"/>
      <c r="C41" s="310"/>
      <c r="D41" s="286"/>
      <c r="E41" s="286"/>
      <c r="F41" s="286"/>
      <c r="G41" s="286"/>
      <c r="H41" s="286"/>
      <c r="P41" s="378" t="s">
        <v>154</v>
      </c>
      <c r="Q41" s="378"/>
      <c r="R41" s="378"/>
      <c r="S41" s="378"/>
      <c r="T41" s="378"/>
      <c r="U41" s="378"/>
      <c r="V41" s="378"/>
    </row>
    <row r="42" spans="1:22" s="176" customFormat="1" ht="18.75">
      <c r="P42" s="347"/>
      <c r="Q42" s="348" t="s">
        <v>160</v>
      </c>
      <c r="R42" s="348"/>
      <c r="S42" s="347"/>
      <c r="T42" s="347"/>
      <c r="U42" s="289"/>
      <c r="V42" s="349"/>
    </row>
    <row r="43" spans="1:22" s="176" customFormat="1">
      <c r="C43" s="121"/>
    </row>
    <row r="44" spans="1:22" s="176" customFormat="1"/>
    <row r="45" spans="1:22" s="176" customFormat="1"/>
    <row r="46" spans="1:22" s="176" customFormat="1"/>
    <row r="47" spans="1:22" s="176" customFormat="1"/>
    <row r="48" spans="1:22" s="176" customFormat="1"/>
    <row r="49" s="176" customFormat="1"/>
    <row r="50" s="176" customFormat="1"/>
    <row r="51" s="176" customFormat="1"/>
    <row r="52" s="176" customFormat="1"/>
    <row r="53" s="176" customFormat="1"/>
    <row r="54" s="176" customFormat="1"/>
    <row r="55" s="176" customFormat="1"/>
    <row r="56" s="176" customFormat="1"/>
    <row r="57" s="176" customFormat="1"/>
    <row r="58" s="176" customFormat="1"/>
    <row r="59" s="176" customFormat="1"/>
    <row r="60" s="176" customFormat="1"/>
    <row r="61" s="176" customFormat="1"/>
    <row r="62" s="176" customFormat="1"/>
    <row r="63" s="176" customFormat="1"/>
    <row r="64" s="176" customFormat="1"/>
    <row r="65" s="176" customFormat="1"/>
    <row r="66" s="176" customFormat="1"/>
    <row r="67" s="176" customFormat="1"/>
    <row r="68" s="176" customFormat="1"/>
    <row r="69" s="176" customFormat="1"/>
    <row r="70" s="176" customFormat="1"/>
    <row r="71" s="176" customFormat="1"/>
    <row r="72" s="176" customFormat="1"/>
    <row r="73" s="176" customFormat="1"/>
    <row r="74" s="176" customFormat="1"/>
    <row r="75" s="176" customFormat="1"/>
    <row r="76" s="176" customFormat="1"/>
  </sheetData>
  <mergeCells count="22">
    <mergeCell ref="G13:I13"/>
    <mergeCell ref="G14:I14"/>
    <mergeCell ref="G21:I21"/>
    <mergeCell ref="B22:D22"/>
    <mergeCell ref="A1:I1"/>
    <mergeCell ref="A11:A12"/>
    <mergeCell ref="B11:D12"/>
    <mergeCell ref="E11:F11"/>
    <mergeCell ref="G11:I12"/>
    <mergeCell ref="A2:I2"/>
    <mergeCell ref="A3:I3"/>
    <mergeCell ref="A4:I4"/>
    <mergeCell ref="A5:I5"/>
    <mergeCell ref="A6:I6"/>
    <mergeCell ref="A7:I7"/>
    <mergeCell ref="G17:I17"/>
    <mergeCell ref="P41:V41"/>
    <mergeCell ref="P32:V32"/>
    <mergeCell ref="P35:V35"/>
    <mergeCell ref="P29:V29"/>
    <mergeCell ref="E22:I22"/>
    <mergeCell ref="B25:H25"/>
  </mergeCells>
  <phoneticPr fontId="0" type="noConversion"/>
  <pageMargins left="0.35433070866141736" right="0.23622047244094491" top="0.74803149606299213" bottom="0.47244094488188981" header="0.59055118110236227" footer="0.31496062992125984"/>
  <pageSetup paperSize="9" scale="87" orientation="portrait" horizontalDpi="4294967293" verticalDpi="4294967293" r:id="rId1"/>
  <headerFooter alignWithMargins="0">
    <oddHeader>&amp;R&amp;14แบบ ปร.6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9"/>
  <sheetViews>
    <sheetView view="pageBreakPreview" topLeftCell="A7" zoomScale="110" zoomScaleNormal="110" zoomScaleSheetLayoutView="110" workbookViewId="0">
      <selection activeCell="K16" sqref="K16"/>
    </sheetView>
  </sheetViews>
  <sheetFormatPr defaultColWidth="9.1640625" defaultRowHeight="18.75"/>
  <cols>
    <col min="1" max="1" width="6.83203125" style="90" customWidth="1"/>
    <col min="2" max="3" width="9.1640625" style="90"/>
    <col min="4" max="4" width="9.33203125" style="90" bestFit="1" customWidth="1"/>
    <col min="5" max="5" width="7.83203125" style="90" customWidth="1"/>
    <col min="6" max="6" width="9.1640625" style="90"/>
    <col min="7" max="7" width="9.83203125" style="90" customWidth="1"/>
    <col min="8" max="8" width="25" style="90" customWidth="1"/>
    <col min="9" max="9" width="9" style="90" customWidth="1"/>
    <col min="10" max="10" width="9.1640625" style="90"/>
    <col min="11" max="11" width="25.1640625" style="90" customWidth="1"/>
    <col min="12" max="16384" width="9.1640625" style="90"/>
  </cols>
  <sheetData>
    <row r="1" spans="1:11" ht="21">
      <c r="A1" s="394" t="s">
        <v>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>
      <c r="A2" s="427" t="s">
        <v>101</v>
      </c>
      <c r="B2" s="428"/>
      <c r="C2" s="428"/>
      <c r="D2" s="428"/>
      <c r="E2" s="428"/>
      <c r="F2" s="428"/>
      <c r="G2" s="428"/>
      <c r="H2" s="428"/>
      <c r="I2" s="428"/>
      <c r="J2" s="428"/>
      <c r="K2" s="429"/>
    </row>
    <row r="3" spans="1:11">
      <c r="A3" s="430" t="s">
        <v>166</v>
      </c>
      <c r="B3" s="428"/>
      <c r="C3" s="428"/>
      <c r="D3" s="428"/>
      <c r="E3" s="428"/>
      <c r="F3" s="428"/>
      <c r="G3" s="428"/>
      <c r="H3" s="428"/>
      <c r="I3" s="428"/>
      <c r="J3" s="428"/>
      <c r="K3" s="429"/>
    </row>
    <row r="4" spans="1:11">
      <c r="A4" s="427" t="s">
        <v>94</v>
      </c>
      <c r="B4" s="428"/>
      <c r="C4" s="428"/>
      <c r="D4" s="428"/>
      <c r="E4" s="428"/>
      <c r="F4" s="428"/>
      <c r="G4" s="428"/>
      <c r="H4" s="428"/>
      <c r="I4" s="428"/>
      <c r="J4" s="428"/>
      <c r="K4" s="429"/>
    </row>
    <row r="5" spans="1:11">
      <c r="A5" s="437" t="s">
        <v>91</v>
      </c>
      <c r="B5" s="428"/>
      <c r="C5" s="428"/>
      <c r="D5" s="428"/>
      <c r="E5" s="428"/>
      <c r="F5" s="428"/>
      <c r="G5" s="428"/>
      <c r="H5" s="428"/>
      <c r="I5" s="428"/>
      <c r="J5" s="428"/>
      <c r="K5" s="429"/>
    </row>
    <row r="6" spans="1:11">
      <c r="A6" s="427" t="s">
        <v>143</v>
      </c>
      <c r="B6" s="428"/>
      <c r="C6" s="428"/>
      <c r="D6" s="428"/>
      <c r="E6" s="428"/>
      <c r="F6" s="428"/>
      <c r="G6" s="428"/>
      <c r="H6" s="428"/>
      <c r="I6" s="428"/>
      <c r="J6" s="428"/>
      <c r="K6" s="429"/>
    </row>
    <row r="7" spans="1:11" ht="19.5" thickBot="1">
      <c r="A7" s="438" t="s">
        <v>55</v>
      </c>
      <c r="B7" s="438"/>
      <c r="C7" s="438"/>
      <c r="D7" s="438"/>
      <c r="E7" s="438"/>
      <c r="F7" s="438"/>
      <c r="G7" s="438"/>
      <c r="H7" s="438"/>
      <c r="I7" s="438"/>
      <c r="J7" s="438"/>
      <c r="K7" s="438"/>
    </row>
    <row r="8" spans="1:11" ht="19.5" thickTop="1">
      <c r="A8" s="439" t="s">
        <v>3</v>
      </c>
      <c r="B8" s="439" t="s">
        <v>15</v>
      </c>
      <c r="C8" s="439"/>
      <c r="D8" s="439"/>
      <c r="E8" s="439"/>
      <c r="F8" s="433" t="s">
        <v>71</v>
      </c>
      <c r="G8" s="434"/>
      <c r="H8" s="431" t="s">
        <v>73</v>
      </c>
      <c r="I8" s="433" t="s">
        <v>65</v>
      </c>
      <c r="J8" s="434"/>
      <c r="K8" s="431" t="s">
        <v>14</v>
      </c>
    </row>
    <row r="9" spans="1:11">
      <c r="A9" s="439"/>
      <c r="B9" s="439"/>
      <c r="C9" s="439"/>
      <c r="D9" s="439"/>
      <c r="E9" s="439"/>
      <c r="F9" s="435" t="s">
        <v>74</v>
      </c>
      <c r="G9" s="436"/>
      <c r="H9" s="432"/>
      <c r="I9" s="435" t="s">
        <v>72</v>
      </c>
      <c r="J9" s="436"/>
      <c r="K9" s="432"/>
    </row>
    <row r="10" spans="1:11">
      <c r="A10" s="91">
        <v>1</v>
      </c>
      <c r="B10" s="421" t="s">
        <v>70</v>
      </c>
      <c r="C10" s="422"/>
      <c r="D10" s="422"/>
      <c r="E10" s="92"/>
      <c r="F10" s="420">
        <f>'สวนที่1-ก่อสร้าง(ปร4)'!K42</f>
        <v>2428834</v>
      </c>
      <c r="G10" s="419"/>
      <c r="H10" s="298">
        <f>'คำนวณ Factor F 6%'!C14</f>
        <v>1.3029999999999999</v>
      </c>
      <c r="I10" s="423">
        <f>H10*F10</f>
        <v>3164770.702</v>
      </c>
      <c r="J10" s="424"/>
      <c r="K10" s="91" t="s">
        <v>103</v>
      </c>
    </row>
    <row r="11" spans="1:11">
      <c r="A11" s="91">
        <v>2</v>
      </c>
      <c r="B11" s="421" t="s">
        <v>84</v>
      </c>
      <c r="C11" s="422"/>
      <c r="D11" s="422"/>
      <c r="E11" s="92"/>
      <c r="F11" s="420"/>
      <c r="G11" s="419"/>
      <c r="H11" s="94"/>
      <c r="I11" s="423"/>
      <c r="J11" s="424"/>
      <c r="K11" s="91" t="s">
        <v>167</v>
      </c>
    </row>
    <row r="12" spans="1:11">
      <c r="A12" s="91">
        <v>3</v>
      </c>
      <c r="B12" s="421" t="s">
        <v>85</v>
      </c>
      <c r="C12" s="422"/>
      <c r="D12" s="422"/>
      <c r="E12" s="92"/>
      <c r="F12" s="420"/>
      <c r="G12" s="419"/>
      <c r="H12" s="189"/>
      <c r="I12" s="420"/>
      <c r="J12" s="419"/>
      <c r="K12" s="91" t="s">
        <v>169</v>
      </c>
    </row>
    <row r="13" spans="1:11">
      <c r="A13" s="91"/>
      <c r="B13" s="95"/>
      <c r="C13" s="96"/>
      <c r="D13" s="96"/>
      <c r="E13" s="97"/>
      <c r="F13" s="418"/>
      <c r="G13" s="419"/>
      <c r="H13" s="91"/>
      <c r="I13" s="98"/>
      <c r="J13" s="92"/>
      <c r="K13" s="91" t="s">
        <v>171</v>
      </c>
    </row>
    <row r="14" spans="1:11">
      <c r="A14" s="91"/>
      <c r="B14" s="442" t="s">
        <v>75</v>
      </c>
      <c r="C14" s="443"/>
      <c r="D14" s="443"/>
      <c r="E14" s="444"/>
      <c r="F14" s="418"/>
      <c r="G14" s="419"/>
      <c r="H14" s="91"/>
      <c r="I14" s="98"/>
      <c r="J14" s="92"/>
      <c r="K14" s="91" t="s">
        <v>170</v>
      </c>
    </row>
    <row r="15" spans="1:11">
      <c r="A15" s="91"/>
      <c r="B15" s="421" t="s">
        <v>76</v>
      </c>
      <c r="C15" s="422"/>
      <c r="D15" s="422"/>
      <c r="E15" s="99">
        <v>0</v>
      </c>
      <c r="F15" s="418"/>
      <c r="G15" s="419"/>
      <c r="H15" s="91"/>
      <c r="I15" s="98"/>
      <c r="J15" s="92"/>
      <c r="K15" s="91" t="s">
        <v>172</v>
      </c>
    </row>
    <row r="16" spans="1:11">
      <c r="A16" s="91"/>
      <c r="B16" s="421" t="s">
        <v>77</v>
      </c>
      <c r="C16" s="422"/>
      <c r="D16" s="422"/>
      <c r="E16" s="99">
        <v>0</v>
      </c>
      <c r="F16" s="418"/>
      <c r="G16" s="419"/>
      <c r="H16" s="91"/>
      <c r="I16" s="98"/>
      <c r="J16" s="92"/>
      <c r="K16" s="91" t="s">
        <v>173</v>
      </c>
    </row>
    <row r="17" spans="1:25">
      <c r="A17" s="91"/>
      <c r="B17" s="421" t="s">
        <v>97</v>
      </c>
      <c r="C17" s="422"/>
      <c r="D17" s="422"/>
      <c r="E17" s="100">
        <v>0.06</v>
      </c>
      <c r="F17" s="418"/>
      <c r="G17" s="419"/>
      <c r="H17" s="91"/>
      <c r="I17" s="98"/>
      <c r="J17" s="92"/>
      <c r="K17" s="91"/>
    </row>
    <row r="18" spans="1:25">
      <c r="A18" s="91"/>
      <c r="B18" s="445" t="s">
        <v>78</v>
      </c>
      <c r="C18" s="446"/>
      <c r="D18" s="446"/>
      <c r="E18" s="101">
        <v>7.0000000000000007E-2</v>
      </c>
      <c r="F18" s="418"/>
      <c r="G18" s="419"/>
      <c r="H18" s="91"/>
      <c r="I18" s="98"/>
      <c r="J18" s="92"/>
      <c r="K18" s="91"/>
    </row>
    <row r="19" spans="1:25">
      <c r="A19" s="93" t="s">
        <v>66</v>
      </c>
      <c r="B19" s="422" t="s">
        <v>79</v>
      </c>
      <c r="C19" s="422"/>
      <c r="D19" s="422"/>
      <c r="E19" s="422"/>
      <c r="F19" s="422"/>
      <c r="G19" s="422"/>
      <c r="H19" s="422"/>
      <c r="I19" s="423">
        <f>SUM(I10:I12)</f>
        <v>3164770.702</v>
      </c>
      <c r="J19" s="424"/>
      <c r="K19" s="92"/>
    </row>
    <row r="20" spans="1:25">
      <c r="A20" s="91"/>
      <c r="B20" s="421" t="s">
        <v>80</v>
      </c>
      <c r="C20" s="422"/>
      <c r="D20" s="422"/>
      <c r="E20" s="440" t="str">
        <f>BAHTTEXT(I20)</f>
        <v>สามล้านหนึ่งแสนหกหมื่นสี่พันบาทถ้วน</v>
      </c>
      <c r="F20" s="440"/>
      <c r="G20" s="440"/>
      <c r="H20" s="440"/>
      <c r="I20" s="425">
        <v>3164000</v>
      </c>
      <c r="J20" s="426"/>
      <c r="K20" s="92"/>
    </row>
    <row r="21" spans="1:25">
      <c r="A21" s="102"/>
      <c r="B21" s="440" t="s">
        <v>81</v>
      </c>
      <c r="C21" s="440"/>
      <c r="D21" s="103"/>
      <c r="E21" s="102" t="s">
        <v>12</v>
      </c>
      <c r="F21" s="102"/>
      <c r="G21" s="102"/>
      <c r="H21" s="102"/>
      <c r="I21" s="102"/>
      <c r="J21" s="102"/>
      <c r="K21" s="102"/>
    </row>
    <row r="22" spans="1:25">
      <c r="A22" s="96"/>
      <c r="B22" s="441" t="s">
        <v>82</v>
      </c>
      <c r="C22" s="441"/>
      <c r="D22" s="104"/>
      <c r="E22" s="96" t="s">
        <v>83</v>
      </c>
      <c r="F22" s="96"/>
      <c r="G22" s="96"/>
      <c r="H22" s="96"/>
      <c r="I22" s="96"/>
      <c r="J22" s="96"/>
      <c r="K22" s="96"/>
    </row>
    <row r="25" spans="1:25" ht="23.25">
      <c r="C25" s="378" t="s">
        <v>163</v>
      </c>
      <c r="D25" s="378"/>
      <c r="E25" s="378"/>
      <c r="F25" s="378"/>
      <c r="G25" s="378"/>
      <c r="H25" s="378"/>
      <c r="I25" s="378"/>
      <c r="J25" s="345"/>
      <c r="S25" s="382"/>
      <c r="T25" s="382"/>
      <c r="U25" s="382"/>
      <c r="V25" s="382"/>
      <c r="W25" s="382"/>
      <c r="X25" s="382"/>
      <c r="Y25" s="382"/>
    </row>
    <row r="26" spans="1:25" ht="21">
      <c r="E26" s="350" t="s">
        <v>161</v>
      </c>
      <c r="F26" s="350"/>
      <c r="G26" s="350"/>
      <c r="U26" s="417"/>
      <c r="V26" s="417"/>
      <c r="W26" s="417"/>
    </row>
    <row r="27" spans="1:25">
      <c r="F27" s="285"/>
      <c r="G27" s="285"/>
      <c r="H27" s="285"/>
      <c r="I27" s="285"/>
      <c r="J27" s="285"/>
      <c r="K27" s="285"/>
      <c r="V27" s="285"/>
      <c r="W27" s="285"/>
      <c r="X27" s="285"/>
      <c r="Y27" s="285"/>
    </row>
    <row r="28" spans="1:25" ht="23.25">
      <c r="C28" s="378" t="s">
        <v>164</v>
      </c>
      <c r="D28" s="378"/>
      <c r="E28" s="378"/>
      <c r="F28" s="378"/>
      <c r="G28" s="378"/>
      <c r="H28" s="378"/>
      <c r="I28" s="378"/>
      <c r="J28" s="345"/>
      <c r="S28" s="382"/>
      <c r="T28" s="382"/>
      <c r="U28" s="382"/>
      <c r="V28" s="382"/>
      <c r="W28" s="382"/>
      <c r="X28" s="382"/>
      <c r="Y28" s="382"/>
    </row>
    <row r="29" spans="1:25" ht="23.25">
      <c r="C29" s="347"/>
      <c r="D29" s="347"/>
      <c r="E29" s="348" t="s">
        <v>162</v>
      </c>
      <c r="F29" s="347"/>
      <c r="G29" s="347"/>
      <c r="H29" s="289"/>
      <c r="I29" s="289"/>
      <c r="J29" s="291"/>
      <c r="S29" s="345"/>
      <c r="T29" s="345"/>
      <c r="U29" s="346"/>
      <c r="V29" s="345"/>
      <c r="W29" s="345"/>
      <c r="X29" s="291"/>
      <c r="Y29" s="291"/>
    </row>
    <row r="30" spans="1:25" ht="23.25">
      <c r="C30" s="347"/>
      <c r="D30" s="347"/>
      <c r="E30" s="348"/>
      <c r="F30" s="347"/>
      <c r="G30" s="347"/>
      <c r="H30" s="289"/>
      <c r="I30" s="289"/>
      <c r="J30" s="291"/>
      <c r="S30" s="345"/>
      <c r="T30" s="345"/>
      <c r="U30" s="346"/>
      <c r="V30" s="345"/>
      <c r="W30" s="345"/>
      <c r="X30" s="291"/>
      <c r="Y30" s="291"/>
    </row>
    <row r="31" spans="1:25" ht="23.25">
      <c r="C31" s="378" t="s">
        <v>164</v>
      </c>
      <c r="D31" s="378"/>
      <c r="E31" s="378"/>
      <c r="F31" s="378"/>
      <c r="G31" s="378"/>
      <c r="H31" s="378"/>
      <c r="I31" s="378"/>
      <c r="J31" s="345"/>
      <c r="P31" s="198"/>
      <c r="Q31" s="198"/>
      <c r="R31" s="198"/>
      <c r="S31" s="382"/>
      <c r="T31" s="382"/>
      <c r="U31" s="382"/>
      <c r="V31" s="382"/>
      <c r="W31" s="382"/>
      <c r="X31" s="382"/>
      <c r="Y31" s="382"/>
    </row>
    <row r="32" spans="1:25" ht="23.25">
      <c r="A32" s="285"/>
      <c r="B32" s="285"/>
      <c r="C32" s="347"/>
      <c r="D32" s="347"/>
      <c r="E32" s="348" t="s">
        <v>158</v>
      </c>
      <c r="F32" s="347"/>
      <c r="G32" s="347"/>
      <c r="H32" s="347"/>
      <c r="I32" s="347"/>
      <c r="J32" s="345"/>
      <c r="K32" s="284"/>
      <c r="L32" s="284"/>
      <c r="N32" s="198"/>
      <c r="O32" s="198"/>
      <c r="P32" s="198"/>
      <c r="S32" s="345"/>
      <c r="T32" s="345"/>
      <c r="U32" s="346"/>
      <c r="V32" s="345"/>
      <c r="W32" s="345"/>
      <c r="X32" s="345"/>
      <c r="Y32" s="345"/>
    </row>
    <row r="33" spans="1:25" ht="23.25">
      <c r="A33" s="285"/>
      <c r="B33" s="285"/>
      <c r="C33" s="347"/>
      <c r="D33" s="347"/>
      <c r="E33" s="348"/>
      <c r="F33" s="347"/>
      <c r="G33" s="347"/>
      <c r="H33" s="347"/>
      <c r="I33" s="347"/>
      <c r="J33" s="345"/>
      <c r="K33" s="284"/>
      <c r="L33" s="284"/>
      <c r="N33" s="285"/>
      <c r="O33" s="285"/>
      <c r="P33" s="285"/>
      <c r="S33" s="345"/>
      <c r="T33" s="345"/>
      <c r="U33" s="346"/>
      <c r="V33" s="345"/>
      <c r="W33" s="345"/>
      <c r="X33" s="345"/>
      <c r="Y33" s="345"/>
    </row>
    <row r="34" spans="1:25" ht="23.25">
      <c r="B34" s="284"/>
      <c r="C34" s="347" t="s">
        <v>164</v>
      </c>
      <c r="D34" s="289"/>
      <c r="E34" s="289"/>
      <c r="F34" s="289"/>
      <c r="G34" s="289"/>
      <c r="H34" s="289"/>
      <c r="I34" s="289"/>
      <c r="J34" s="291"/>
      <c r="S34" s="291"/>
      <c r="T34" s="291"/>
      <c r="U34" s="291"/>
      <c r="V34" s="291"/>
      <c r="W34" s="291"/>
      <c r="X34" s="291"/>
      <c r="Y34" s="291"/>
    </row>
    <row r="35" spans="1:25" ht="23.25">
      <c r="B35" s="284"/>
      <c r="C35" s="284"/>
      <c r="E35" s="348" t="s">
        <v>159</v>
      </c>
      <c r="J35" s="292"/>
      <c r="S35" s="293"/>
      <c r="T35" s="292"/>
      <c r="U35" s="346"/>
      <c r="V35" s="292"/>
      <c r="W35" s="292"/>
      <c r="X35" s="292"/>
      <c r="Y35" s="292"/>
    </row>
    <row r="36" spans="1:25" ht="23.25">
      <c r="B36" s="284"/>
      <c r="C36" s="284"/>
      <c r="E36" s="348"/>
      <c r="J36" s="292"/>
      <c r="S36" s="293"/>
      <c r="T36" s="292"/>
      <c r="U36" s="346"/>
      <c r="V36" s="292"/>
      <c r="W36" s="292"/>
      <c r="X36" s="292"/>
      <c r="Y36" s="292"/>
    </row>
    <row r="37" spans="1:25" ht="23.25">
      <c r="C37" s="378" t="s">
        <v>165</v>
      </c>
      <c r="D37" s="378"/>
      <c r="E37" s="378"/>
      <c r="F37" s="378"/>
      <c r="G37" s="378"/>
      <c r="H37" s="378"/>
      <c r="I37" s="378"/>
      <c r="J37" s="345"/>
      <c r="K37" s="284"/>
      <c r="S37" s="382"/>
      <c r="T37" s="382"/>
      <c r="U37" s="382"/>
      <c r="V37" s="382"/>
      <c r="W37" s="382"/>
      <c r="X37" s="382"/>
      <c r="Y37" s="382"/>
    </row>
    <row r="38" spans="1:25" ht="23.25">
      <c r="C38" s="347"/>
      <c r="D38" s="347"/>
      <c r="E38" s="348" t="s">
        <v>160</v>
      </c>
      <c r="F38" s="347"/>
      <c r="G38" s="347"/>
      <c r="H38" s="289"/>
      <c r="I38" s="349"/>
      <c r="J38" s="294"/>
      <c r="S38" s="345"/>
      <c r="T38" s="345"/>
      <c r="U38" s="346"/>
      <c r="V38" s="345"/>
      <c r="W38" s="345"/>
      <c r="X38" s="291"/>
      <c r="Y38" s="294"/>
    </row>
    <row r="39" spans="1:25">
      <c r="D39" s="284"/>
      <c r="E39" s="284"/>
      <c r="F39" s="284"/>
      <c r="G39" s="284"/>
    </row>
  </sheetData>
  <mergeCells count="51">
    <mergeCell ref="H8:H9"/>
    <mergeCell ref="B11:D11"/>
    <mergeCell ref="B21:C21"/>
    <mergeCell ref="B22:C22"/>
    <mergeCell ref="F17:G17"/>
    <mergeCell ref="F18:G18"/>
    <mergeCell ref="B14:E14"/>
    <mergeCell ref="B15:D15"/>
    <mergeCell ref="B16:D16"/>
    <mergeCell ref="B17:D17"/>
    <mergeCell ref="B18:D18"/>
    <mergeCell ref="B20:D20"/>
    <mergeCell ref="E20:H20"/>
    <mergeCell ref="F14:G14"/>
    <mergeCell ref="F15:G15"/>
    <mergeCell ref="B19:H19"/>
    <mergeCell ref="I20:J20"/>
    <mergeCell ref="I19:J19"/>
    <mergeCell ref="A1:K1"/>
    <mergeCell ref="A2:K2"/>
    <mergeCell ref="A3:K3"/>
    <mergeCell ref="A4:K4"/>
    <mergeCell ref="K8:K9"/>
    <mergeCell ref="I8:J8"/>
    <mergeCell ref="I9:J9"/>
    <mergeCell ref="F8:G8"/>
    <mergeCell ref="A5:K5"/>
    <mergeCell ref="A6:K6"/>
    <mergeCell ref="A7:K7"/>
    <mergeCell ref="A8:A9"/>
    <mergeCell ref="F9:G9"/>
    <mergeCell ref="B8:E9"/>
    <mergeCell ref="F16:G16"/>
    <mergeCell ref="F12:G12"/>
    <mergeCell ref="I12:J12"/>
    <mergeCell ref="F13:G13"/>
    <mergeCell ref="B10:D10"/>
    <mergeCell ref="I10:J10"/>
    <mergeCell ref="F11:G11"/>
    <mergeCell ref="I11:J11"/>
    <mergeCell ref="F10:G10"/>
    <mergeCell ref="B12:D12"/>
    <mergeCell ref="S37:Y37"/>
    <mergeCell ref="C25:I25"/>
    <mergeCell ref="C28:I28"/>
    <mergeCell ref="C31:I31"/>
    <mergeCell ref="C37:I37"/>
    <mergeCell ref="S25:Y25"/>
    <mergeCell ref="U26:W26"/>
    <mergeCell ref="S28:Y28"/>
    <mergeCell ref="S31:Y31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3" r:id="rId1"/>
  <headerFooter>
    <oddHeader>&amp;Rแบบ ปร.5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N36"/>
  <sheetViews>
    <sheetView showGridLines="0" view="pageBreakPreview" topLeftCell="A7" zoomScaleSheetLayoutView="100" workbookViewId="0">
      <selection activeCell="I33" sqref="I33"/>
    </sheetView>
  </sheetViews>
  <sheetFormatPr defaultColWidth="9.1640625" defaultRowHeight="18.75"/>
  <cols>
    <col min="1" max="1" width="7.5" style="38" customWidth="1"/>
    <col min="2" max="2" width="10.1640625" style="38" customWidth="1"/>
    <col min="3" max="3" width="29.5" style="38" customWidth="1"/>
    <col min="4" max="4" width="22.5" style="38" customWidth="1"/>
    <col min="5" max="5" width="17.6640625" style="38" customWidth="1"/>
    <col min="6" max="6" width="16.83203125" style="38" customWidth="1"/>
    <col min="7" max="7" width="18.5" style="38" customWidth="1"/>
    <col min="8" max="8" width="9.1640625" style="38" customWidth="1"/>
    <col min="9" max="9" width="13.5" style="38" customWidth="1"/>
    <col min="10" max="10" width="17.33203125" style="38" customWidth="1"/>
    <col min="11" max="16384" width="9.1640625" style="38"/>
  </cols>
  <sheetData>
    <row r="1" spans="1:14" ht="32.25" customHeight="1">
      <c r="A1" s="449" t="s">
        <v>54</v>
      </c>
      <c r="B1" s="449"/>
      <c r="C1" s="449"/>
      <c r="D1" s="449"/>
      <c r="E1" s="449"/>
      <c r="F1" s="449"/>
      <c r="G1" s="449"/>
    </row>
    <row r="2" spans="1:14" ht="23.25" customHeight="1">
      <c r="A2" s="214" t="s">
        <v>102</v>
      </c>
      <c r="B2" s="88"/>
      <c r="C2" s="88"/>
      <c r="D2" s="88"/>
      <c r="E2" s="88"/>
      <c r="F2" s="88"/>
      <c r="G2" s="88"/>
      <c r="H2" s="82"/>
      <c r="I2" s="82"/>
      <c r="J2" s="82"/>
      <c r="K2" s="82"/>
      <c r="L2" s="52"/>
    </row>
    <row r="3" spans="1:14" ht="23.25" customHeight="1">
      <c r="A3" s="199" t="str">
        <f>ปร5!A3</f>
        <v>ชื่อโครงการ/งานปรับปรุงพื้น ถนนและทางเท้า ภายในมหาวิทยาลัยราชภัฏลำปาง</v>
      </c>
      <c r="B3" s="81"/>
      <c r="C3" s="81"/>
      <c r="D3" s="81"/>
      <c r="E3" s="81"/>
      <c r="F3" s="81"/>
      <c r="G3" s="81"/>
      <c r="H3" s="82"/>
      <c r="I3" s="82"/>
      <c r="J3" s="82"/>
      <c r="K3" s="82"/>
      <c r="L3" s="84"/>
      <c r="M3" s="84"/>
      <c r="N3" s="84"/>
    </row>
    <row r="4" spans="1:14" ht="23.25" customHeight="1">
      <c r="A4" s="199" t="s">
        <v>96</v>
      </c>
      <c r="B4" s="81"/>
      <c r="C4" s="81"/>
      <c r="D4" s="81"/>
      <c r="E4" s="81"/>
      <c r="F4" s="81"/>
      <c r="G4" s="81"/>
      <c r="H4" s="82"/>
      <c r="I4" s="82"/>
      <c r="J4" s="82"/>
      <c r="K4" s="82"/>
      <c r="L4" s="83"/>
      <c r="M4" s="83"/>
      <c r="N4" s="83"/>
    </row>
    <row r="5" spans="1:14" ht="23.25" customHeight="1">
      <c r="A5" s="455" t="s">
        <v>91</v>
      </c>
      <c r="B5" s="455"/>
      <c r="C5" s="455"/>
      <c r="D5" s="455"/>
      <c r="E5" s="455"/>
      <c r="F5" s="455"/>
      <c r="G5" s="455"/>
      <c r="H5" s="82"/>
      <c r="I5" s="83"/>
      <c r="J5" s="83"/>
      <c r="K5" s="83"/>
      <c r="L5" s="83"/>
      <c r="M5" s="83"/>
      <c r="N5" s="83"/>
    </row>
    <row r="6" spans="1:14" ht="23.25" customHeight="1">
      <c r="A6" s="456" t="s">
        <v>95</v>
      </c>
      <c r="B6" s="455"/>
      <c r="C6" s="455"/>
      <c r="D6" s="455"/>
      <c r="E6" s="455"/>
      <c r="F6" s="455"/>
      <c r="G6" s="455"/>
      <c r="H6" s="82"/>
      <c r="I6" s="83"/>
      <c r="J6" s="83"/>
      <c r="K6" s="83"/>
      <c r="L6" s="83"/>
      <c r="M6" s="83"/>
      <c r="N6" s="83"/>
    </row>
    <row r="7" spans="1:14" ht="23.25" customHeight="1">
      <c r="A7" s="456" t="str">
        <f>ปร5!A6</f>
        <v>คำนวณราคากลางโดย   งานอาคารสถานที่     เมื่อวันที่ 7    เดือน   มกราคม   พ.ศ.    2563</v>
      </c>
      <c r="B7" s="455"/>
      <c r="C7" s="455"/>
      <c r="D7" s="455"/>
      <c r="E7" s="455"/>
      <c r="F7" s="455"/>
      <c r="G7" s="455"/>
      <c r="H7" s="52"/>
      <c r="I7" s="87"/>
      <c r="J7" s="83"/>
      <c r="K7" s="83"/>
      <c r="L7" s="83"/>
      <c r="M7" s="83"/>
      <c r="N7" s="83"/>
    </row>
    <row r="8" spans="1:14" ht="23.25" customHeight="1">
      <c r="A8" s="89"/>
      <c r="B8" s="55"/>
      <c r="C8" s="56"/>
      <c r="D8" s="454" t="s">
        <v>55</v>
      </c>
      <c r="E8" s="454"/>
      <c r="F8" s="454"/>
      <c r="G8" s="454"/>
      <c r="H8" s="52"/>
      <c r="I8" s="87"/>
      <c r="J8" s="83"/>
      <c r="K8" s="83"/>
      <c r="L8" s="83"/>
      <c r="M8" s="83"/>
      <c r="N8" s="83"/>
    </row>
    <row r="9" spans="1:14" ht="32.25" customHeight="1">
      <c r="A9" s="57" t="s">
        <v>13</v>
      </c>
      <c r="B9" s="450" t="s">
        <v>15</v>
      </c>
      <c r="C9" s="451"/>
      <c r="D9" s="58" t="s">
        <v>28</v>
      </c>
      <c r="E9" s="58" t="s">
        <v>60</v>
      </c>
      <c r="F9" s="59" t="s">
        <v>61</v>
      </c>
      <c r="G9" s="86" t="s">
        <v>14</v>
      </c>
      <c r="H9" s="52"/>
      <c r="I9" s="83"/>
      <c r="J9" s="83"/>
      <c r="K9"/>
      <c r="L9" s="83"/>
      <c r="M9" s="83"/>
      <c r="N9" s="85"/>
    </row>
    <row r="10" spans="1:14" ht="22.5" customHeight="1">
      <c r="A10" s="60">
        <v>1</v>
      </c>
      <c r="B10" s="452" t="s">
        <v>56</v>
      </c>
      <c r="C10" s="453"/>
      <c r="D10" s="61">
        <f>'สวนที่1-ก่อสร้าง(ปร4)'!K12</f>
        <v>2428834</v>
      </c>
      <c r="E10" s="62">
        <f>ปร5!H10</f>
        <v>1.3029999999999999</v>
      </c>
      <c r="F10" s="61">
        <f>D10*E10</f>
        <v>3164770.702</v>
      </c>
      <c r="G10" s="63"/>
    </row>
    <row r="11" spans="1:14" ht="22.5" customHeight="1">
      <c r="A11" s="64">
        <v>2</v>
      </c>
      <c r="B11" s="447" t="s">
        <v>57</v>
      </c>
      <c r="C11" s="448"/>
      <c r="D11" s="61">
        <f>'สวนที่1-ก่อสร้าง(ปร4)'!K13</f>
        <v>0</v>
      </c>
      <c r="E11" s="62">
        <f>ปร5!H10</f>
        <v>1.3029999999999999</v>
      </c>
      <c r="F11" s="61">
        <f>D11*E11</f>
        <v>0</v>
      </c>
      <c r="G11" s="65"/>
    </row>
    <row r="12" spans="1:14" ht="22.5" customHeight="1">
      <c r="A12" s="64">
        <v>3</v>
      </c>
      <c r="B12" s="447" t="s">
        <v>58</v>
      </c>
      <c r="C12" s="448"/>
      <c r="D12" s="61">
        <f>'สวนที่1-ก่อสร้าง(ปร4)'!K14</f>
        <v>0</v>
      </c>
      <c r="E12" s="62">
        <f>ปร5!H10</f>
        <v>1.3029999999999999</v>
      </c>
      <c r="F12" s="61">
        <f>D12*E12</f>
        <v>0</v>
      </c>
      <c r="G12" s="65"/>
    </row>
    <row r="13" spans="1:14" ht="22.5" customHeight="1">
      <c r="A13" s="64">
        <v>4</v>
      </c>
      <c r="B13" s="447" t="s">
        <v>59</v>
      </c>
      <c r="C13" s="448"/>
      <c r="D13" s="61">
        <f>'สวนที่1-ก่อสร้าง(ปร4)'!K15</f>
        <v>0</v>
      </c>
      <c r="E13" s="66">
        <f>ปร5!H10</f>
        <v>1.3029999999999999</v>
      </c>
      <c r="F13" s="61"/>
      <c r="G13" s="65"/>
    </row>
    <row r="14" spans="1:14" ht="22.5" customHeight="1">
      <c r="A14" s="64"/>
      <c r="B14" s="67"/>
      <c r="C14" s="68"/>
      <c r="D14" s="61"/>
      <c r="E14" s="61"/>
      <c r="F14" s="61"/>
      <c r="G14" s="65"/>
    </row>
    <row r="15" spans="1:14" ht="22.5" customHeight="1">
      <c r="A15" s="64"/>
      <c r="B15" s="68"/>
      <c r="C15" s="68"/>
      <c r="D15" s="61"/>
      <c r="E15" s="61"/>
      <c r="F15" s="61"/>
      <c r="G15" s="65"/>
    </row>
    <row r="16" spans="1:14" ht="22.5" customHeight="1">
      <c r="A16" s="64"/>
      <c r="B16" s="68" t="s">
        <v>62</v>
      </c>
      <c r="C16" s="69"/>
      <c r="D16" s="61"/>
      <c r="E16" s="61"/>
      <c r="F16" s="61"/>
      <c r="G16" s="65"/>
    </row>
    <row r="17" spans="1:8" ht="22.5" customHeight="1">
      <c r="A17" s="64"/>
      <c r="B17" s="68" t="s">
        <v>88</v>
      </c>
      <c r="C17" s="70"/>
      <c r="D17" s="61"/>
      <c r="E17" s="61"/>
      <c r="F17" s="61"/>
      <c r="G17" s="65"/>
    </row>
    <row r="18" spans="1:8" ht="22.5" customHeight="1">
      <c r="A18" s="64"/>
      <c r="B18" s="68" t="s">
        <v>63</v>
      </c>
      <c r="C18" s="69"/>
      <c r="D18" s="61"/>
      <c r="E18" s="61"/>
      <c r="F18" s="61"/>
      <c r="G18" s="65"/>
    </row>
    <row r="19" spans="1:8" ht="22.5" customHeight="1">
      <c r="A19" s="64"/>
      <c r="B19" s="68" t="s">
        <v>99</v>
      </c>
      <c r="C19" s="70"/>
      <c r="D19" s="61"/>
      <c r="E19" s="61"/>
      <c r="F19" s="61"/>
      <c r="G19" s="65"/>
    </row>
    <row r="20" spans="1:8" ht="22.5" customHeight="1">
      <c r="A20" s="64"/>
      <c r="B20" s="68" t="s">
        <v>64</v>
      </c>
      <c r="C20" s="70"/>
      <c r="D20" s="61"/>
      <c r="E20" s="61"/>
      <c r="F20" s="61"/>
      <c r="G20" s="65"/>
    </row>
    <row r="21" spans="1:8" ht="22.5" customHeight="1">
      <c r="A21" s="71"/>
      <c r="B21" s="72"/>
      <c r="C21" s="73"/>
      <c r="D21" s="74"/>
      <c r="E21" s="74"/>
      <c r="F21" s="74"/>
      <c r="G21" s="75"/>
    </row>
    <row r="22" spans="1:8" ht="22.5" customHeight="1" thickBot="1">
      <c r="A22" s="76"/>
      <c r="B22" s="77"/>
      <c r="C22" s="78"/>
      <c r="D22" s="79"/>
      <c r="E22" s="80" t="s">
        <v>65</v>
      </c>
      <c r="F22" s="181">
        <f>SUM(F10:F21)</f>
        <v>3164770.702</v>
      </c>
      <c r="G22" s="65"/>
    </row>
    <row r="23" spans="1:8" ht="19.5" thickTop="1"/>
    <row r="26" spans="1:8" s="52" customFormat="1"/>
    <row r="27" spans="1:8" s="52" customFormat="1"/>
    <row r="28" spans="1:8" s="52" customFormat="1" ht="23.25">
      <c r="A28" s="289"/>
      <c r="B28" s="289"/>
      <c r="C28" s="289"/>
      <c r="D28" s="382"/>
      <c r="E28" s="382"/>
      <c r="F28" s="382"/>
      <c r="G28" s="382"/>
      <c r="H28" s="288"/>
    </row>
    <row r="29" spans="1:8" s="52" customFormat="1" ht="23.25">
      <c r="A29" s="289"/>
      <c r="B29" s="289"/>
      <c r="C29" s="289"/>
      <c r="D29" s="382"/>
      <c r="E29" s="382"/>
      <c r="F29" s="382"/>
      <c r="G29" s="286"/>
      <c r="H29" s="286"/>
    </row>
    <row r="30" spans="1:8" s="52" customFormat="1" ht="23.25">
      <c r="A30" s="289"/>
      <c r="B30" s="289"/>
      <c r="C30" s="289"/>
      <c r="D30" s="291"/>
      <c r="E30" s="291"/>
      <c r="F30" s="291"/>
      <c r="G30" s="289"/>
      <c r="H30" s="290"/>
    </row>
    <row r="31" spans="1:8" s="52" customFormat="1" ht="23.25">
      <c r="A31" s="289"/>
      <c r="B31" s="289"/>
      <c r="C31" s="289"/>
      <c r="D31" s="382"/>
      <c r="E31" s="382"/>
      <c r="F31" s="382"/>
      <c r="G31" s="382"/>
      <c r="H31" s="288"/>
    </row>
    <row r="32" spans="1:8" s="52" customFormat="1" ht="23.25">
      <c r="A32" s="289"/>
      <c r="B32" s="289"/>
      <c r="C32" s="289"/>
      <c r="D32" s="382"/>
      <c r="E32" s="382"/>
      <c r="F32" s="382"/>
      <c r="G32" s="286"/>
      <c r="H32" s="286"/>
    </row>
    <row r="33" spans="1:8" s="52" customFormat="1" ht="23.25">
      <c r="A33" s="289"/>
      <c r="B33" s="289"/>
      <c r="C33" s="289"/>
      <c r="D33" s="291"/>
      <c r="E33" s="291"/>
      <c r="F33" s="291"/>
      <c r="G33" s="289"/>
      <c r="H33" s="289"/>
    </row>
    <row r="34" spans="1:8" s="52" customFormat="1" ht="23.25">
      <c r="A34" s="289"/>
      <c r="B34" s="289"/>
      <c r="C34" s="289"/>
      <c r="D34" s="382"/>
      <c r="E34" s="382"/>
      <c r="F34" s="382"/>
      <c r="G34" s="382"/>
      <c r="H34" s="288"/>
    </row>
    <row r="35" spans="1:8" s="52" customFormat="1" ht="23.25">
      <c r="A35" s="289"/>
      <c r="B35" s="289"/>
      <c r="C35" s="289"/>
      <c r="D35" s="382"/>
      <c r="E35" s="382"/>
      <c r="F35" s="382"/>
      <c r="G35" s="286"/>
      <c r="H35" s="287"/>
    </row>
    <row r="36" spans="1:8" s="52" customFormat="1"/>
  </sheetData>
  <mergeCells count="16">
    <mergeCell ref="D35:F35"/>
    <mergeCell ref="D28:G28"/>
    <mergeCell ref="D31:G31"/>
    <mergeCell ref="D34:G34"/>
    <mergeCell ref="D29:F29"/>
    <mergeCell ref="D32:F32"/>
    <mergeCell ref="B13:C13"/>
    <mergeCell ref="B11:C11"/>
    <mergeCell ref="B12:C12"/>
    <mergeCell ref="A1:G1"/>
    <mergeCell ref="B9:C9"/>
    <mergeCell ref="B10:C10"/>
    <mergeCell ref="D8:G8"/>
    <mergeCell ref="A5:G5"/>
    <mergeCell ref="A6:G6"/>
    <mergeCell ref="A7:G7"/>
  </mergeCells>
  <phoneticPr fontId="0" type="noConversion"/>
  <pageMargins left="0.39" right="0.23" top="0.73" bottom="0.67" header="0.5" footer="0.5"/>
  <pageSetup paperSize="9" scale="90" orientation="portrait" horizontalDpi="4294967294" r:id="rId1"/>
  <headerFooter alignWithMargins="0">
    <oddHeader>&amp;R&amp;14แบบปร.5 (ก)   แผ่นที่&amp;P 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01080"/>
  </sheetPr>
  <dimension ref="A1:W142"/>
  <sheetViews>
    <sheetView view="pageBreakPreview" topLeftCell="B127" zoomScaleSheetLayoutView="100" workbookViewId="0">
      <selection activeCell="B1" sqref="A1:XFD1048576"/>
    </sheetView>
  </sheetViews>
  <sheetFormatPr defaultRowHeight="18.75"/>
  <cols>
    <col min="1" max="1" width="6.83203125" style="38" hidden="1" customWidth="1"/>
    <col min="2" max="2" width="5.83203125" style="36" customWidth="1"/>
    <col min="3" max="3" width="5.5" style="276" customWidth="1"/>
    <col min="4" max="4" width="60.6640625" style="277" customWidth="1"/>
    <col min="5" max="5" width="9" style="277" customWidth="1"/>
    <col min="6" max="6" width="11" style="277" customWidth="1"/>
    <col min="7" max="7" width="12.33203125" style="372" customWidth="1"/>
    <col min="8" max="8" width="14.6640625" style="278" customWidth="1"/>
    <col min="9" max="9" width="12" style="278" customWidth="1"/>
    <col min="10" max="10" width="13.1640625" style="279" customWidth="1"/>
    <col min="11" max="11" width="18.1640625" style="280" customWidth="1"/>
    <col min="12" max="12" width="21.5" style="308" customWidth="1"/>
    <col min="13" max="13" width="16.5" style="36" customWidth="1"/>
    <col min="14" max="14" width="18.1640625" style="37" customWidth="1"/>
    <col min="15" max="15" width="15.6640625" style="38" customWidth="1"/>
    <col min="16" max="16" width="12.33203125" style="38" customWidth="1"/>
    <col min="17" max="17" width="10.83203125" style="49" customWidth="1"/>
    <col min="18" max="18" width="10.6640625" style="49" customWidth="1"/>
    <col min="19" max="19" width="10.33203125" style="48" customWidth="1"/>
    <col min="20" max="20" width="14.6640625" style="49" customWidth="1"/>
    <col min="21" max="16384" width="9.33203125" style="38"/>
  </cols>
  <sheetData>
    <row r="1" spans="2:23" ht="35.25" customHeight="1">
      <c r="B1" s="477" t="s">
        <v>50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Q1" s="38"/>
      <c r="R1" s="38"/>
      <c r="S1" s="38"/>
      <c r="T1" s="38"/>
    </row>
    <row r="2" spans="2:23" ht="22.5" customHeight="1">
      <c r="B2" s="478" t="s">
        <v>101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Q2" s="38"/>
      <c r="R2" s="38"/>
      <c r="S2" s="38"/>
      <c r="T2" s="38"/>
    </row>
    <row r="3" spans="2:23" ht="22.5" customHeight="1">
      <c r="B3" s="478" t="str">
        <f>ปร5!A3</f>
        <v>ชื่อโครงการ/งานปรับปรุงพื้น ถนนและทางเท้า ภายในมหาวิทยาลัยราชภัฏลำปาง</v>
      </c>
      <c r="C3" s="478"/>
      <c r="D3" s="478"/>
      <c r="E3" s="478"/>
      <c r="F3" s="478"/>
      <c r="G3" s="478"/>
      <c r="H3" s="478"/>
      <c r="I3" s="478"/>
      <c r="J3" s="478"/>
      <c r="K3" s="478"/>
      <c r="L3" s="478"/>
      <c r="N3" s="190"/>
      <c r="O3" s="191"/>
      <c r="P3" s="191"/>
      <c r="Q3" s="191"/>
      <c r="R3" s="191"/>
      <c r="S3" s="191"/>
      <c r="T3" s="191"/>
      <c r="U3" s="191"/>
      <c r="V3" s="191"/>
      <c r="W3" s="191"/>
    </row>
    <row r="4" spans="2:23">
      <c r="B4" s="478" t="s">
        <v>92</v>
      </c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2:23">
      <c r="B5" s="478" t="s">
        <v>91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39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2:23">
      <c r="B6" s="478" t="str">
        <f>ปร5!A6</f>
        <v>คำนวณราคากลางโดย   งานอาคารสถานที่     เมื่อวันที่ 7    เดือน   มกราคม   พ.ศ.    2563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39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2:23" ht="19.5" thickBot="1">
      <c r="B7" s="481" t="s">
        <v>55</v>
      </c>
      <c r="C7" s="482"/>
      <c r="D7" s="482"/>
      <c r="E7" s="482"/>
      <c r="F7" s="482"/>
      <c r="G7" s="482"/>
      <c r="H7" s="482"/>
      <c r="I7" s="482"/>
      <c r="J7" s="482"/>
      <c r="K7" s="482"/>
      <c r="L7" s="483" t="s">
        <v>55</v>
      </c>
      <c r="M7" s="39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2:23" ht="22.15" customHeight="1" thickTop="1">
      <c r="B8" s="494" t="s">
        <v>13</v>
      </c>
      <c r="C8" s="496" t="s">
        <v>15</v>
      </c>
      <c r="D8" s="497"/>
      <c r="E8" s="490" t="s">
        <v>16</v>
      </c>
      <c r="F8" s="490" t="s">
        <v>17</v>
      </c>
      <c r="G8" s="352" t="s">
        <v>18</v>
      </c>
      <c r="H8" s="223"/>
      <c r="I8" s="224" t="s">
        <v>19</v>
      </c>
      <c r="J8" s="225"/>
      <c r="K8" s="226" t="s">
        <v>20</v>
      </c>
      <c r="L8" s="492" t="s">
        <v>14</v>
      </c>
      <c r="M8" s="39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2:23" ht="22.15" customHeight="1">
      <c r="B9" s="495"/>
      <c r="C9" s="498"/>
      <c r="D9" s="499"/>
      <c r="E9" s="491"/>
      <c r="F9" s="491"/>
      <c r="G9" s="353" t="s">
        <v>51</v>
      </c>
      <c r="H9" s="227" t="s">
        <v>52</v>
      </c>
      <c r="I9" s="227" t="s">
        <v>51</v>
      </c>
      <c r="J9" s="227" t="s">
        <v>52</v>
      </c>
      <c r="K9" s="228" t="s">
        <v>53</v>
      </c>
      <c r="L9" s="493"/>
      <c r="Q9" s="38"/>
      <c r="R9" s="38"/>
      <c r="S9" s="38"/>
      <c r="T9" s="38"/>
    </row>
    <row r="10" spans="2:23" ht="22.15" customHeight="1">
      <c r="B10" s="31"/>
      <c r="C10" s="486" t="s">
        <v>86</v>
      </c>
      <c r="D10" s="487"/>
      <c r="E10" s="229"/>
      <c r="F10" s="230"/>
      <c r="G10" s="354"/>
      <c r="H10" s="229"/>
      <c r="I10" s="229"/>
      <c r="J10" s="229"/>
      <c r="K10" s="231"/>
      <c r="L10" s="300"/>
      <c r="Q10" s="38"/>
      <c r="R10" s="38"/>
      <c r="S10" s="38"/>
      <c r="T10" s="38"/>
    </row>
    <row r="11" spans="2:23" ht="22.15" customHeight="1">
      <c r="B11" s="32"/>
      <c r="C11" s="488" t="s">
        <v>67</v>
      </c>
      <c r="D11" s="489"/>
      <c r="E11" s="232"/>
      <c r="F11" s="233"/>
      <c r="G11" s="355"/>
      <c r="H11" s="232"/>
      <c r="I11" s="235"/>
      <c r="J11" s="235"/>
      <c r="K11" s="236"/>
      <c r="L11" s="301"/>
      <c r="Q11" s="38"/>
      <c r="R11" s="38"/>
      <c r="S11" s="38"/>
      <c r="T11" s="38"/>
    </row>
    <row r="12" spans="2:23" ht="22.15" customHeight="1">
      <c r="B12" s="32">
        <v>1</v>
      </c>
      <c r="C12" s="484" t="s">
        <v>90</v>
      </c>
      <c r="D12" s="485"/>
      <c r="E12" s="237" t="s">
        <v>21</v>
      </c>
      <c r="F12" s="233"/>
      <c r="G12" s="356"/>
      <c r="H12" s="232"/>
      <c r="I12" s="235"/>
      <c r="J12" s="235"/>
      <c r="K12" s="238">
        <f>K77</f>
        <v>2428834</v>
      </c>
      <c r="L12" s="303"/>
      <c r="Q12" s="38"/>
      <c r="R12" s="38"/>
      <c r="S12" s="38"/>
      <c r="T12" s="38"/>
    </row>
    <row r="13" spans="2:23" ht="22.15" customHeight="1">
      <c r="B13" s="32">
        <v>2</v>
      </c>
      <c r="C13" s="484" t="s">
        <v>68</v>
      </c>
      <c r="D13" s="485"/>
      <c r="E13" s="237" t="s">
        <v>21</v>
      </c>
      <c r="F13" s="239"/>
      <c r="G13" s="356"/>
      <c r="H13" s="237"/>
      <c r="I13" s="235"/>
      <c r="J13" s="235"/>
      <c r="K13" s="240"/>
      <c r="L13" s="302"/>
      <c r="Q13" s="38"/>
      <c r="R13" s="38"/>
      <c r="S13" s="38"/>
      <c r="T13" s="38"/>
    </row>
    <row r="14" spans="2:23" ht="22.15" customHeight="1">
      <c r="B14" s="32">
        <v>3</v>
      </c>
      <c r="C14" s="484" t="s">
        <v>69</v>
      </c>
      <c r="D14" s="485"/>
      <c r="E14" s="237" t="s">
        <v>21</v>
      </c>
      <c r="F14" s="241"/>
      <c r="G14" s="356"/>
      <c r="H14" s="237"/>
      <c r="I14" s="235"/>
      <c r="J14" s="235"/>
      <c r="K14" s="240"/>
      <c r="L14" s="303"/>
      <c r="Q14" s="38"/>
      <c r="R14" s="38"/>
      <c r="S14" s="38"/>
      <c r="T14" s="38"/>
    </row>
    <row r="15" spans="2:23" ht="22.15" customHeight="1">
      <c r="B15" s="33">
        <v>4</v>
      </c>
      <c r="C15" s="484" t="s">
        <v>93</v>
      </c>
      <c r="D15" s="485"/>
      <c r="E15" s="242" t="s">
        <v>21</v>
      </c>
      <c r="F15" s="233"/>
      <c r="G15" s="357"/>
      <c r="H15" s="235"/>
      <c r="I15" s="235"/>
      <c r="J15" s="235"/>
      <c r="K15" s="240"/>
      <c r="L15" s="303"/>
      <c r="Q15" s="38"/>
      <c r="R15" s="38"/>
      <c r="S15" s="38"/>
      <c r="T15" s="38"/>
    </row>
    <row r="16" spans="2:23" ht="22.15" customHeight="1">
      <c r="B16" s="33"/>
      <c r="C16" s="457"/>
      <c r="D16" s="458"/>
      <c r="E16" s="235"/>
      <c r="F16" s="233"/>
      <c r="G16" s="357"/>
      <c r="H16" s="235"/>
      <c r="I16" s="235"/>
      <c r="J16" s="235"/>
      <c r="K16" s="243"/>
      <c r="L16" s="303"/>
      <c r="Q16" s="38"/>
      <c r="R16" s="38"/>
      <c r="S16" s="38"/>
      <c r="T16" s="38"/>
    </row>
    <row r="17" spans="2:20" ht="22.15" customHeight="1">
      <c r="B17" s="33"/>
      <c r="C17" s="457"/>
      <c r="D17" s="458"/>
      <c r="E17" s="235"/>
      <c r="F17" s="233"/>
      <c r="G17" s="357"/>
      <c r="H17" s="235"/>
      <c r="I17" s="235"/>
      <c r="J17" s="235"/>
      <c r="K17" s="243"/>
      <c r="L17" s="303"/>
      <c r="Q17" s="38"/>
      <c r="R17" s="38"/>
      <c r="S17" s="38"/>
      <c r="T17" s="38"/>
    </row>
    <row r="18" spans="2:20" ht="22.15" customHeight="1">
      <c r="B18" s="33"/>
      <c r="C18" s="457"/>
      <c r="D18" s="458"/>
      <c r="E18" s="235"/>
      <c r="F18" s="233"/>
      <c r="G18" s="357"/>
      <c r="H18" s="235"/>
      <c r="I18" s="235"/>
      <c r="J18" s="235"/>
      <c r="K18" s="243"/>
      <c r="L18" s="303"/>
      <c r="Q18" s="38"/>
      <c r="R18" s="38"/>
      <c r="S18" s="38"/>
      <c r="T18" s="38"/>
    </row>
    <row r="19" spans="2:20" ht="22.15" customHeight="1">
      <c r="B19" s="33"/>
      <c r="C19" s="457"/>
      <c r="D19" s="458"/>
      <c r="E19" s="235"/>
      <c r="F19" s="233"/>
      <c r="G19" s="357"/>
      <c r="H19" s="235"/>
      <c r="I19" s="235"/>
      <c r="J19" s="235"/>
      <c r="K19" s="243"/>
      <c r="L19" s="303"/>
      <c r="Q19" s="38"/>
      <c r="R19" s="38"/>
      <c r="S19" s="38"/>
      <c r="T19" s="38"/>
    </row>
    <row r="20" spans="2:20" ht="22.15" customHeight="1">
      <c r="B20" s="33"/>
      <c r="C20" s="457"/>
      <c r="D20" s="458"/>
      <c r="E20" s="235"/>
      <c r="F20" s="233"/>
      <c r="G20" s="357"/>
      <c r="H20" s="235"/>
      <c r="I20" s="235"/>
      <c r="J20" s="235"/>
      <c r="K20" s="243"/>
      <c r="L20" s="303"/>
      <c r="Q20" s="38"/>
      <c r="R20" s="38"/>
      <c r="S20" s="38"/>
      <c r="T20" s="38"/>
    </row>
    <row r="21" spans="2:20" ht="22.15" customHeight="1">
      <c r="B21" s="33"/>
      <c r="C21" s="457"/>
      <c r="D21" s="458"/>
      <c r="E21" s="235"/>
      <c r="F21" s="233"/>
      <c r="G21" s="357"/>
      <c r="H21" s="235"/>
      <c r="I21" s="235"/>
      <c r="J21" s="235"/>
      <c r="K21" s="243"/>
      <c r="L21" s="303"/>
      <c r="Q21" s="38"/>
      <c r="R21" s="38"/>
      <c r="S21" s="38"/>
      <c r="T21" s="38"/>
    </row>
    <row r="22" spans="2:20" ht="22.15" customHeight="1">
      <c r="B22" s="33"/>
      <c r="C22" s="457"/>
      <c r="D22" s="458"/>
      <c r="E22" s="235"/>
      <c r="F22" s="233"/>
      <c r="G22" s="357"/>
      <c r="H22" s="235"/>
      <c r="I22" s="235"/>
      <c r="J22" s="235"/>
      <c r="K22" s="243"/>
      <c r="L22" s="303"/>
      <c r="Q22" s="38"/>
      <c r="R22" s="38"/>
      <c r="S22" s="38"/>
      <c r="T22" s="38"/>
    </row>
    <row r="23" spans="2:20" ht="22.15" customHeight="1">
      <c r="B23" s="33"/>
      <c r="C23" s="457"/>
      <c r="D23" s="458"/>
      <c r="E23" s="235"/>
      <c r="F23" s="233"/>
      <c r="G23" s="357"/>
      <c r="H23" s="235"/>
      <c r="I23" s="235"/>
      <c r="J23" s="235"/>
      <c r="K23" s="243"/>
      <c r="L23" s="303"/>
      <c r="Q23" s="38"/>
      <c r="R23" s="38"/>
      <c r="S23" s="38"/>
      <c r="T23" s="38"/>
    </row>
    <row r="24" spans="2:20" ht="22.15" customHeight="1">
      <c r="B24" s="33"/>
      <c r="C24" s="457"/>
      <c r="D24" s="458"/>
      <c r="E24" s="235"/>
      <c r="F24" s="233"/>
      <c r="G24" s="357"/>
      <c r="H24" s="235"/>
      <c r="I24" s="235"/>
      <c r="J24" s="235"/>
      <c r="K24" s="243"/>
      <c r="L24" s="303"/>
      <c r="Q24" s="38"/>
      <c r="R24" s="38"/>
      <c r="S24" s="38"/>
      <c r="T24" s="38"/>
    </row>
    <row r="25" spans="2:20" ht="22.15" customHeight="1">
      <c r="B25" s="33"/>
      <c r="C25" s="457"/>
      <c r="D25" s="458"/>
      <c r="E25" s="235"/>
      <c r="F25" s="233"/>
      <c r="G25" s="357"/>
      <c r="H25" s="235"/>
      <c r="I25" s="235"/>
      <c r="J25" s="235"/>
      <c r="K25" s="243"/>
      <c r="L25" s="303"/>
      <c r="Q25" s="38"/>
      <c r="R25" s="38"/>
      <c r="S25" s="38"/>
      <c r="T25" s="38"/>
    </row>
    <row r="26" spans="2:20" ht="22.15" customHeight="1">
      <c r="B26" s="33"/>
      <c r="C26" s="457"/>
      <c r="D26" s="458"/>
      <c r="E26" s="235"/>
      <c r="F26" s="233"/>
      <c r="G26" s="357"/>
      <c r="H26" s="235"/>
      <c r="I26" s="235"/>
      <c r="J26" s="235"/>
      <c r="K26" s="243"/>
      <c r="L26" s="303"/>
      <c r="Q26" s="38"/>
      <c r="R26" s="38"/>
      <c r="S26" s="38"/>
      <c r="T26" s="38"/>
    </row>
    <row r="27" spans="2:20" ht="22.15" customHeight="1">
      <c r="B27" s="33"/>
      <c r="C27" s="457"/>
      <c r="D27" s="458"/>
      <c r="E27" s="235"/>
      <c r="F27" s="233"/>
      <c r="G27" s="357"/>
      <c r="H27" s="235"/>
      <c r="I27" s="235"/>
      <c r="J27" s="235"/>
      <c r="K27" s="243"/>
      <c r="L27" s="303"/>
      <c r="Q27" s="38"/>
      <c r="R27" s="38"/>
      <c r="S27" s="38"/>
      <c r="T27" s="38"/>
    </row>
    <row r="28" spans="2:20" ht="22.15" customHeight="1">
      <c r="B28" s="33"/>
      <c r="C28" s="457"/>
      <c r="D28" s="458"/>
      <c r="E28" s="232"/>
      <c r="F28" s="233"/>
      <c r="G28" s="357"/>
      <c r="H28" s="232"/>
      <c r="I28" s="235"/>
      <c r="J28" s="235"/>
      <c r="K28" s="243"/>
      <c r="L28" s="303"/>
      <c r="Q28" s="38"/>
      <c r="R28" s="38"/>
      <c r="S28" s="38"/>
      <c r="T28" s="38"/>
    </row>
    <row r="29" spans="2:20" ht="22.15" customHeight="1">
      <c r="B29" s="33"/>
      <c r="C29" s="457"/>
      <c r="D29" s="458"/>
      <c r="E29" s="232"/>
      <c r="F29" s="233"/>
      <c r="G29" s="357"/>
      <c r="H29" s="232"/>
      <c r="I29" s="235"/>
      <c r="J29" s="235"/>
      <c r="K29" s="243"/>
      <c r="L29" s="303"/>
      <c r="Q29" s="38"/>
      <c r="R29" s="38"/>
      <c r="S29" s="38"/>
      <c r="T29" s="38"/>
    </row>
    <row r="30" spans="2:20" ht="22.15" customHeight="1">
      <c r="B30" s="33"/>
      <c r="C30" s="457"/>
      <c r="D30" s="458"/>
      <c r="E30" s="232"/>
      <c r="F30" s="233"/>
      <c r="G30" s="357"/>
      <c r="H30" s="232"/>
      <c r="I30" s="235"/>
      <c r="J30" s="235"/>
      <c r="K30" s="243"/>
      <c r="L30" s="303"/>
      <c r="Q30" s="38"/>
      <c r="R30" s="38"/>
      <c r="S30" s="38"/>
      <c r="T30" s="38"/>
    </row>
    <row r="31" spans="2:20" ht="22.15" customHeight="1">
      <c r="B31" s="33"/>
      <c r="C31" s="457"/>
      <c r="D31" s="458"/>
      <c r="E31" s="232"/>
      <c r="F31" s="233"/>
      <c r="G31" s="357"/>
      <c r="H31" s="232"/>
      <c r="I31" s="235"/>
      <c r="J31" s="235"/>
      <c r="K31" s="243"/>
      <c r="L31" s="303"/>
      <c r="Q31" s="38"/>
      <c r="R31" s="38"/>
      <c r="S31" s="38"/>
      <c r="T31" s="38"/>
    </row>
    <row r="32" spans="2:20" ht="22.15" customHeight="1">
      <c r="B32" s="33"/>
      <c r="C32" s="457"/>
      <c r="D32" s="458"/>
      <c r="E32" s="232"/>
      <c r="F32" s="233"/>
      <c r="G32" s="357"/>
      <c r="H32" s="232"/>
      <c r="I32" s="235"/>
      <c r="J32" s="235"/>
      <c r="K32" s="243"/>
      <c r="L32" s="303"/>
      <c r="Q32" s="38"/>
      <c r="R32" s="38"/>
      <c r="S32" s="38"/>
      <c r="T32" s="38"/>
    </row>
    <row r="33" spans="2:20" ht="22.15" customHeight="1">
      <c r="B33" s="33"/>
      <c r="C33" s="457"/>
      <c r="D33" s="458"/>
      <c r="E33" s="232"/>
      <c r="F33" s="233"/>
      <c r="G33" s="357"/>
      <c r="H33" s="232"/>
      <c r="I33" s="235"/>
      <c r="J33" s="235"/>
      <c r="K33" s="243"/>
      <c r="L33" s="303"/>
      <c r="Q33" s="38"/>
      <c r="R33" s="38"/>
      <c r="S33" s="38"/>
      <c r="T33" s="38"/>
    </row>
    <row r="34" spans="2:20" ht="22.15" customHeight="1">
      <c r="B34" s="33"/>
      <c r="C34" s="457"/>
      <c r="D34" s="458"/>
      <c r="E34" s="232"/>
      <c r="F34" s="233"/>
      <c r="G34" s="357"/>
      <c r="H34" s="232"/>
      <c r="I34" s="235"/>
      <c r="J34" s="235"/>
      <c r="K34" s="243"/>
      <c r="L34" s="303"/>
      <c r="Q34" s="38"/>
      <c r="R34" s="38"/>
      <c r="S34" s="38"/>
      <c r="T34" s="38"/>
    </row>
    <row r="35" spans="2:20" ht="22.15" customHeight="1">
      <c r="B35" s="33"/>
      <c r="C35" s="457"/>
      <c r="D35" s="458"/>
      <c r="E35" s="232"/>
      <c r="F35" s="233"/>
      <c r="G35" s="357"/>
      <c r="H35" s="232"/>
      <c r="I35" s="235"/>
      <c r="J35" s="235"/>
      <c r="K35" s="243"/>
      <c r="L35" s="303"/>
      <c r="Q35" s="38"/>
      <c r="R35" s="38"/>
      <c r="S35" s="38"/>
      <c r="T35" s="38"/>
    </row>
    <row r="36" spans="2:20" ht="22.15" customHeight="1">
      <c r="B36" s="33"/>
      <c r="C36" s="457"/>
      <c r="D36" s="458"/>
      <c r="E36" s="232"/>
      <c r="F36" s="233"/>
      <c r="G36" s="357"/>
      <c r="H36" s="232"/>
      <c r="I36" s="235"/>
      <c r="J36" s="235"/>
      <c r="K36" s="243"/>
      <c r="L36" s="303"/>
      <c r="Q36" s="38"/>
      <c r="R36" s="38"/>
      <c r="S36" s="38"/>
      <c r="T36" s="38"/>
    </row>
    <row r="37" spans="2:20" ht="22.15" customHeight="1">
      <c r="B37" s="33"/>
      <c r="C37" s="457"/>
      <c r="D37" s="458"/>
      <c r="E37" s="232"/>
      <c r="F37" s="233"/>
      <c r="G37" s="357"/>
      <c r="H37" s="232"/>
      <c r="I37" s="235"/>
      <c r="J37" s="235"/>
      <c r="K37" s="243"/>
      <c r="L37" s="303"/>
      <c r="Q37" s="38"/>
      <c r="R37" s="38"/>
      <c r="S37" s="38"/>
      <c r="T37" s="38"/>
    </row>
    <row r="38" spans="2:20" ht="22.15" customHeight="1">
      <c r="B38" s="33"/>
      <c r="C38" s="457"/>
      <c r="D38" s="458"/>
      <c r="E38" s="232"/>
      <c r="F38" s="233"/>
      <c r="G38" s="357"/>
      <c r="H38" s="232"/>
      <c r="I38" s="235"/>
      <c r="J38" s="235"/>
      <c r="K38" s="243"/>
      <c r="L38" s="303"/>
      <c r="Q38" s="38"/>
      <c r="R38" s="38"/>
      <c r="S38" s="38"/>
      <c r="T38" s="38"/>
    </row>
    <row r="39" spans="2:20" ht="22.15" customHeight="1">
      <c r="B39" s="33"/>
      <c r="C39" s="457"/>
      <c r="D39" s="458"/>
      <c r="E39" s="232"/>
      <c r="F39" s="233"/>
      <c r="G39" s="357"/>
      <c r="H39" s="232"/>
      <c r="I39" s="235"/>
      <c r="J39" s="235"/>
      <c r="K39" s="243"/>
      <c r="L39" s="303"/>
      <c r="Q39" s="38"/>
      <c r="R39" s="38"/>
      <c r="S39" s="38"/>
      <c r="T39" s="38"/>
    </row>
    <row r="40" spans="2:20" ht="22.15" customHeight="1">
      <c r="B40" s="33"/>
      <c r="C40" s="457"/>
      <c r="D40" s="458"/>
      <c r="E40" s="232"/>
      <c r="F40" s="233"/>
      <c r="G40" s="357"/>
      <c r="H40" s="232"/>
      <c r="I40" s="235"/>
      <c r="J40" s="235"/>
      <c r="K40" s="243"/>
      <c r="L40" s="303"/>
      <c r="Q40" s="38"/>
      <c r="R40" s="38"/>
      <c r="S40" s="38"/>
      <c r="T40" s="38"/>
    </row>
    <row r="41" spans="2:20" ht="22.15" customHeight="1">
      <c r="B41" s="34"/>
      <c r="C41" s="479"/>
      <c r="D41" s="480"/>
      <c r="E41" s="244"/>
      <c r="F41" s="245"/>
      <c r="G41" s="358"/>
      <c r="H41" s="244"/>
      <c r="I41" s="246"/>
      <c r="J41" s="246"/>
      <c r="K41" s="240"/>
      <c r="L41" s="304"/>
      <c r="Q41" s="38"/>
      <c r="R41" s="38"/>
      <c r="S41" s="38"/>
      <c r="T41" s="38"/>
    </row>
    <row r="42" spans="2:20" ht="22.15" customHeight="1">
      <c r="B42" s="35"/>
      <c r="C42" s="500" t="s">
        <v>87</v>
      </c>
      <c r="D42" s="501"/>
      <c r="E42" s="247"/>
      <c r="F42" s="248"/>
      <c r="G42" s="359"/>
      <c r="H42" s="247"/>
      <c r="I42" s="249"/>
      <c r="J42" s="247"/>
      <c r="K42" s="250">
        <f>SUM(K10:K41)</f>
        <v>2428834</v>
      </c>
      <c r="L42" s="305"/>
      <c r="Q42" s="38"/>
      <c r="R42" s="38"/>
      <c r="S42" s="38"/>
      <c r="T42" s="38"/>
    </row>
    <row r="43" spans="2:20" ht="22.15" customHeight="1">
      <c r="B43" s="51">
        <v>1</v>
      </c>
      <c r="C43" s="471" t="s">
        <v>90</v>
      </c>
      <c r="D43" s="472"/>
      <c r="E43" s="251"/>
      <c r="F43" s="252"/>
      <c r="G43" s="360"/>
      <c r="H43" s="244"/>
      <c r="I43" s="234"/>
      <c r="J43" s="244"/>
      <c r="K43" s="238"/>
      <c r="L43" s="306"/>
      <c r="Q43" s="38"/>
      <c r="R43" s="38"/>
      <c r="S43" s="38"/>
      <c r="T43" s="38"/>
    </row>
    <row r="44" spans="2:20" ht="22.15" customHeight="1">
      <c r="B44" s="41"/>
      <c r="C44" s="473" t="s">
        <v>108</v>
      </c>
      <c r="D44" s="474"/>
      <c r="E44" s="253" t="s">
        <v>21</v>
      </c>
      <c r="F44" s="254"/>
      <c r="G44" s="361"/>
      <c r="H44" s="254"/>
      <c r="I44" s="254"/>
      <c r="J44" s="254"/>
      <c r="K44" s="255">
        <f>K84</f>
        <v>847218</v>
      </c>
      <c r="L44" s="307"/>
      <c r="Q44" s="38"/>
      <c r="R44" s="38"/>
      <c r="S44" s="38"/>
      <c r="T44" s="38"/>
    </row>
    <row r="45" spans="2:20" ht="22.15" customHeight="1">
      <c r="B45" s="41"/>
      <c r="C45" s="473" t="s">
        <v>139</v>
      </c>
      <c r="D45" s="474"/>
      <c r="E45" s="253" t="s">
        <v>21</v>
      </c>
      <c r="F45" s="254"/>
      <c r="G45" s="361"/>
      <c r="H45" s="254"/>
      <c r="I45" s="254"/>
      <c r="J45" s="254"/>
      <c r="K45" s="255">
        <f>K90</f>
        <v>751686</v>
      </c>
      <c r="L45" s="307"/>
      <c r="Q45" s="38"/>
      <c r="R45" s="38"/>
      <c r="S45" s="38"/>
      <c r="T45" s="38"/>
    </row>
    <row r="46" spans="2:20" ht="22.15" customHeight="1">
      <c r="B46" s="41"/>
      <c r="C46" s="475" t="s">
        <v>126</v>
      </c>
      <c r="D46" s="476"/>
      <c r="E46" s="253" t="s">
        <v>21</v>
      </c>
      <c r="F46" s="254"/>
      <c r="G46" s="361"/>
      <c r="H46" s="254"/>
      <c r="I46" s="254"/>
      <c r="J46" s="254"/>
      <c r="K46" s="255">
        <f>K115</f>
        <v>261765</v>
      </c>
      <c r="L46" s="307"/>
      <c r="Q46" s="38"/>
      <c r="R46" s="38"/>
      <c r="S46" s="38"/>
      <c r="T46" s="38"/>
    </row>
    <row r="47" spans="2:20" ht="22.15" customHeight="1">
      <c r="B47" s="41"/>
      <c r="C47" s="502" t="s">
        <v>125</v>
      </c>
      <c r="D47" s="503"/>
      <c r="E47" s="253" t="s">
        <v>21</v>
      </c>
      <c r="F47" s="254"/>
      <c r="G47" s="361"/>
      <c r="H47" s="254"/>
      <c r="I47" s="254"/>
      <c r="J47" s="254"/>
      <c r="K47" s="255"/>
      <c r="L47" s="307"/>
      <c r="Q47" s="38"/>
      <c r="R47" s="38"/>
      <c r="S47" s="38"/>
      <c r="T47" s="38"/>
    </row>
    <row r="48" spans="2:20" ht="22.15" customHeight="1">
      <c r="B48" s="41"/>
      <c r="C48" s="475" t="s">
        <v>127</v>
      </c>
      <c r="D48" s="476"/>
      <c r="E48" s="253" t="s">
        <v>21</v>
      </c>
      <c r="F48" s="257"/>
      <c r="G48" s="361"/>
      <c r="H48" s="254"/>
      <c r="I48" s="254"/>
      <c r="J48" s="254"/>
      <c r="K48" s="255">
        <f>K135</f>
        <v>206860</v>
      </c>
      <c r="L48" s="307"/>
      <c r="Q48" s="38"/>
      <c r="R48" s="38"/>
      <c r="S48" s="38"/>
      <c r="T48" s="38"/>
    </row>
    <row r="49" spans="2:20" ht="22.15" customHeight="1">
      <c r="B49" s="41"/>
      <c r="C49" s="459" t="s">
        <v>140</v>
      </c>
      <c r="D49" s="460"/>
      <c r="E49" s="253" t="s">
        <v>21</v>
      </c>
      <c r="F49" s="257"/>
      <c r="G49" s="361"/>
      <c r="H49" s="254"/>
      <c r="I49" s="254"/>
      <c r="J49" s="254"/>
      <c r="K49" s="255">
        <f>K142</f>
        <v>361305</v>
      </c>
      <c r="L49" s="307"/>
      <c r="Q49" s="38"/>
      <c r="R49" s="38"/>
      <c r="S49" s="38"/>
      <c r="T49" s="38"/>
    </row>
    <row r="50" spans="2:20" ht="22.15" customHeight="1">
      <c r="B50" s="41"/>
      <c r="C50" s="467"/>
      <c r="D50" s="468"/>
      <c r="E50" s="256"/>
      <c r="F50" s="257"/>
      <c r="G50" s="361"/>
      <c r="H50" s="254"/>
      <c r="I50" s="254"/>
      <c r="J50" s="254"/>
      <c r="K50" s="254"/>
      <c r="L50" s="307"/>
      <c r="Q50" s="38"/>
      <c r="R50" s="38"/>
      <c r="S50" s="38"/>
      <c r="T50" s="38"/>
    </row>
    <row r="51" spans="2:20" ht="22.15" customHeight="1">
      <c r="B51" s="41"/>
      <c r="C51" s="467"/>
      <c r="D51" s="468"/>
      <c r="E51" s="256"/>
      <c r="F51" s="257"/>
      <c r="G51" s="361"/>
      <c r="H51" s="254"/>
      <c r="I51" s="254"/>
      <c r="J51" s="254"/>
      <c r="K51" s="254"/>
      <c r="L51" s="307"/>
      <c r="Q51" s="38"/>
      <c r="R51" s="38"/>
      <c r="S51" s="38"/>
      <c r="T51" s="38"/>
    </row>
    <row r="52" spans="2:20" ht="22.15" customHeight="1">
      <c r="B52" s="41"/>
      <c r="C52" s="258"/>
      <c r="D52" s="259"/>
      <c r="E52" s="256"/>
      <c r="F52" s="254"/>
      <c r="G52" s="361"/>
      <c r="H52" s="254"/>
      <c r="I52" s="254"/>
      <c r="J52" s="254"/>
      <c r="K52" s="254"/>
      <c r="L52" s="307"/>
      <c r="Q52" s="38"/>
      <c r="R52" s="38"/>
      <c r="S52" s="38"/>
      <c r="T52" s="38"/>
    </row>
    <row r="53" spans="2:20" ht="22.15" customHeight="1">
      <c r="B53" s="44"/>
      <c r="C53" s="258"/>
      <c r="D53" s="260"/>
      <c r="E53" s="261"/>
      <c r="F53" s="262"/>
      <c r="G53" s="361"/>
      <c r="H53" s="254"/>
      <c r="I53" s="254"/>
      <c r="J53" s="254"/>
      <c r="K53" s="254"/>
      <c r="L53" s="307"/>
      <c r="Q53" s="38"/>
      <c r="R53" s="38"/>
      <c r="S53" s="38"/>
      <c r="T53" s="38"/>
    </row>
    <row r="54" spans="2:20" ht="22.15" customHeight="1">
      <c r="B54" s="44"/>
      <c r="C54" s="258"/>
      <c r="D54" s="260"/>
      <c r="E54" s="261"/>
      <c r="F54" s="254"/>
      <c r="G54" s="362"/>
      <c r="H54" s="263"/>
      <c r="I54" s="263"/>
      <c r="J54" s="263"/>
      <c r="K54" s="256"/>
      <c r="L54" s="299"/>
      <c r="Q54" s="38"/>
      <c r="R54" s="38"/>
      <c r="S54" s="38"/>
      <c r="T54" s="38"/>
    </row>
    <row r="55" spans="2:20" ht="22.15" customHeight="1">
      <c r="B55" s="44"/>
      <c r="C55" s="258"/>
      <c r="D55" s="260"/>
      <c r="E55" s="261"/>
      <c r="F55" s="263"/>
      <c r="G55" s="362"/>
      <c r="H55" s="263"/>
      <c r="I55" s="263"/>
      <c r="J55" s="263"/>
      <c r="K55" s="256"/>
      <c r="L55" s="299"/>
      <c r="Q55" s="38"/>
      <c r="R55" s="38"/>
      <c r="S55" s="38"/>
      <c r="T55" s="38"/>
    </row>
    <row r="56" spans="2:20" ht="22.15" customHeight="1">
      <c r="B56" s="46"/>
      <c r="C56" s="258"/>
      <c r="D56" s="260"/>
      <c r="E56" s="256"/>
      <c r="F56" s="263"/>
      <c r="G56" s="363"/>
      <c r="H56" s="265"/>
      <c r="I56" s="266"/>
      <c r="J56" s="263"/>
      <c r="K56" s="256"/>
      <c r="L56" s="299"/>
      <c r="Q56" s="38"/>
      <c r="R56" s="38"/>
      <c r="S56" s="38"/>
      <c r="T56" s="38"/>
    </row>
    <row r="57" spans="2:20" ht="22.15" customHeight="1">
      <c r="B57" s="46"/>
      <c r="C57" s="258"/>
      <c r="D57" s="260"/>
      <c r="E57" s="256"/>
      <c r="F57" s="263"/>
      <c r="G57" s="363"/>
      <c r="H57" s="265"/>
      <c r="I57" s="266"/>
      <c r="J57" s="263"/>
      <c r="K57" s="256"/>
      <c r="L57" s="299"/>
      <c r="Q57" s="38"/>
      <c r="R57" s="38"/>
      <c r="S57" s="38"/>
      <c r="T57" s="38"/>
    </row>
    <row r="58" spans="2:20" ht="22.15" customHeight="1">
      <c r="B58" s="46"/>
      <c r="C58" s="258"/>
      <c r="D58" s="260"/>
      <c r="E58" s="256"/>
      <c r="F58" s="263"/>
      <c r="G58" s="363"/>
      <c r="H58" s="265"/>
      <c r="I58" s="266"/>
      <c r="J58" s="263"/>
      <c r="K58" s="256"/>
      <c r="L58" s="299"/>
      <c r="Q58" s="38"/>
      <c r="R58" s="38"/>
      <c r="S58" s="38"/>
      <c r="T58" s="38"/>
    </row>
    <row r="59" spans="2:20" ht="22.15" customHeight="1">
      <c r="B59" s="46"/>
      <c r="C59" s="258"/>
      <c r="D59" s="260"/>
      <c r="E59" s="256"/>
      <c r="F59" s="263"/>
      <c r="G59" s="364"/>
      <c r="H59" s="263"/>
      <c r="I59" s="263"/>
      <c r="J59" s="263"/>
      <c r="K59" s="256"/>
      <c r="L59" s="299"/>
      <c r="Q59" s="38"/>
      <c r="R59" s="38"/>
      <c r="S59" s="38"/>
      <c r="T59" s="38"/>
    </row>
    <row r="60" spans="2:20" ht="22.15" customHeight="1">
      <c r="B60" s="46"/>
      <c r="C60" s="258"/>
      <c r="D60" s="260"/>
      <c r="E60" s="256"/>
      <c r="F60" s="263"/>
      <c r="G60" s="364"/>
      <c r="H60" s="263"/>
      <c r="I60" s="263"/>
      <c r="J60" s="263"/>
      <c r="K60" s="256"/>
      <c r="L60" s="299"/>
      <c r="Q60" s="38"/>
      <c r="R60" s="38"/>
      <c r="S60" s="38"/>
      <c r="T60" s="38"/>
    </row>
    <row r="61" spans="2:20" ht="22.15" customHeight="1">
      <c r="B61" s="46"/>
      <c r="C61" s="258"/>
      <c r="D61" s="260"/>
      <c r="E61" s="256"/>
      <c r="F61" s="263"/>
      <c r="G61" s="365"/>
      <c r="H61" s="263"/>
      <c r="I61" s="263"/>
      <c r="J61" s="263"/>
      <c r="K61" s="256"/>
      <c r="L61" s="299"/>
      <c r="Q61" s="38"/>
      <c r="R61" s="38"/>
      <c r="S61" s="38"/>
      <c r="T61" s="38"/>
    </row>
    <row r="62" spans="2:20" ht="22.15" customHeight="1">
      <c r="B62" s="46"/>
      <c r="C62" s="258"/>
      <c r="D62" s="260"/>
      <c r="E62" s="256"/>
      <c r="F62" s="263"/>
      <c r="G62" s="365"/>
      <c r="H62" s="263"/>
      <c r="I62" s="263"/>
      <c r="J62" s="263"/>
      <c r="K62" s="256"/>
      <c r="L62" s="299"/>
      <c r="Q62" s="38"/>
      <c r="R62" s="38"/>
      <c r="S62" s="38"/>
      <c r="T62" s="38"/>
    </row>
    <row r="63" spans="2:20" ht="22.15" customHeight="1">
      <c r="B63" s="46"/>
      <c r="C63" s="258"/>
      <c r="D63" s="260"/>
      <c r="E63" s="256"/>
      <c r="F63" s="263"/>
      <c r="G63" s="365"/>
      <c r="H63" s="263"/>
      <c r="I63" s="263"/>
      <c r="J63" s="263"/>
      <c r="K63" s="256"/>
      <c r="L63" s="299"/>
      <c r="Q63" s="38"/>
      <c r="R63" s="38"/>
      <c r="S63" s="38"/>
      <c r="T63" s="38"/>
    </row>
    <row r="64" spans="2:20" ht="22.15" customHeight="1">
      <c r="B64" s="46"/>
      <c r="C64" s="258"/>
      <c r="D64" s="260"/>
      <c r="E64" s="256"/>
      <c r="F64" s="263"/>
      <c r="G64" s="365"/>
      <c r="H64" s="263"/>
      <c r="I64" s="263"/>
      <c r="J64" s="263"/>
      <c r="K64" s="256"/>
      <c r="L64" s="299"/>
      <c r="Q64" s="38"/>
      <c r="R64" s="38"/>
      <c r="S64" s="38"/>
      <c r="T64" s="38"/>
    </row>
    <row r="65" spans="2:20" ht="22.15" customHeight="1">
      <c r="B65" s="46"/>
      <c r="C65" s="258"/>
      <c r="D65" s="260"/>
      <c r="E65" s="256"/>
      <c r="F65" s="263"/>
      <c r="G65" s="362"/>
      <c r="H65" s="263"/>
      <c r="I65" s="267"/>
      <c r="J65" s="263"/>
      <c r="K65" s="256"/>
      <c r="L65" s="299"/>
      <c r="Q65" s="38"/>
      <c r="R65" s="38"/>
      <c r="S65" s="38"/>
      <c r="T65" s="38"/>
    </row>
    <row r="66" spans="2:20" ht="22.15" customHeight="1">
      <c r="B66" s="46"/>
      <c r="C66" s="258"/>
      <c r="D66" s="260"/>
      <c r="E66" s="256"/>
      <c r="F66" s="263"/>
      <c r="G66" s="366"/>
      <c r="H66" s="263"/>
      <c r="I66" s="263"/>
      <c r="J66" s="263"/>
      <c r="K66" s="256"/>
      <c r="L66" s="299"/>
      <c r="Q66" s="38"/>
      <c r="R66" s="38"/>
      <c r="S66" s="38"/>
      <c r="T66" s="38"/>
    </row>
    <row r="67" spans="2:20" ht="22.15" customHeight="1">
      <c r="B67" s="46"/>
      <c r="C67" s="258"/>
      <c r="D67" s="260"/>
      <c r="E67" s="256"/>
      <c r="F67" s="263"/>
      <c r="G67" s="362"/>
      <c r="H67" s="263"/>
      <c r="I67" s="263"/>
      <c r="J67" s="263"/>
      <c r="K67" s="256"/>
      <c r="L67" s="299"/>
      <c r="Q67" s="38"/>
      <c r="R67" s="38"/>
      <c r="S67" s="38"/>
      <c r="T67" s="38"/>
    </row>
    <row r="68" spans="2:20" ht="22.15" customHeight="1">
      <c r="B68" s="41"/>
      <c r="C68" s="463"/>
      <c r="D68" s="464"/>
      <c r="E68" s="268"/>
      <c r="F68" s="264"/>
      <c r="G68" s="367"/>
      <c r="H68" s="264"/>
      <c r="I68" s="264"/>
      <c r="J68" s="264"/>
      <c r="K68" s="269"/>
      <c r="L68" s="299"/>
      <c r="Q68" s="38"/>
      <c r="R68" s="38"/>
      <c r="S68" s="38"/>
      <c r="T68" s="38"/>
    </row>
    <row r="69" spans="2:20" ht="22.15" customHeight="1">
      <c r="B69" s="41"/>
      <c r="C69" s="463"/>
      <c r="D69" s="464"/>
      <c r="E69" s="268"/>
      <c r="F69" s="264"/>
      <c r="G69" s="367"/>
      <c r="H69" s="264"/>
      <c r="I69" s="264"/>
      <c r="J69" s="264"/>
      <c r="K69" s="269"/>
      <c r="L69" s="299"/>
      <c r="Q69" s="38"/>
      <c r="R69" s="38"/>
      <c r="S69" s="38"/>
      <c r="T69" s="38"/>
    </row>
    <row r="70" spans="2:20" ht="22.15" customHeight="1">
      <c r="B70" s="41"/>
      <c r="C70" s="463"/>
      <c r="D70" s="464"/>
      <c r="E70" s="268"/>
      <c r="F70" s="264"/>
      <c r="G70" s="367"/>
      <c r="H70" s="264"/>
      <c r="I70" s="264"/>
      <c r="J70" s="264"/>
      <c r="K70" s="269"/>
      <c r="L70" s="299"/>
      <c r="Q70" s="38"/>
      <c r="R70" s="38"/>
      <c r="S70" s="38"/>
      <c r="T70" s="38"/>
    </row>
    <row r="71" spans="2:20" ht="22.15" customHeight="1">
      <c r="B71" s="41"/>
      <c r="C71" s="463"/>
      <c r="D71" s="464"/>
      <c r="E71" s="268"/>
      <c r="F71" s="264"/>
      <c r="G71" s="367"/>
      <c r="H71" s="264"/>
      <c r="I71" s="264"/>
      <c r="J71" s="264"/>
      <c r="K71" s="269"/>
      <c r="L71" s="299"/>
      <c r="Q71" s="38"/>
      <c r="R71" s="38"/>
      <c r="S71" s="38"/>
      <c r="T71" s="38"/>
    </row>
    <row r="72" spans="2:20" ht="22.15" customHeight="1">
      <c r="B72" s="41"/>
      <c r="C72" s="463"/>
      <c r="D72" s="464"/>
      <c r="E72" s="268"/>
      <c r="F72" s="264"/>
      <c r="G72" s="367"/>
      <c r="H72" s="264"/>
      <c r="I72" s="264"/>
      <c r="J72" s="264"/>
      <c r="K72" s="269"/>
      <c r="L72" s="299"/>
      <c r="Q72" s="38"/>
      <c r="R72" s="38"/>
      <c r="S72" s="38"/>
      <c r="T72" s="38"/>
    </row>
    <row r="73" spans="2:20" ht="22.15" customHeight="1">
      <c r="B73" s="41"/>
      <c r="C73" s="463"/>
      <c r="D73" s="464"/>
      <c r="E73" s="268"/>
      <c r="F73" s="264"/>
      <c r="G73" s="367"/>
      <c r="H73" s="264"/>
      <c r="I73" s="264"/>
      <c r="J73" s="264"/>
      <c r="K73" s="269"/>
      <c r="L73" s="299"/>
      <c r="Q73" s="38"/>
      <c r="R73" s="38"/>
      <c r="S73" s="38"/>
      <c r="T73" s="38"/>
    </row>
    <row r="74" spans="2:20" ht="22.15" customHeight="1">
      <c r="B74" s="41"/>
      <c r="C74" s="463"/>
      <c r="D74" s="464"/>
      <c r="E74" s="268"/>
      <c r="F74" s="264"/>
      <c r="G74" s="367"/>
      <c r="H74" s="264"/>
      <c r="I74" s="264"/>
      <c r="J74" s="264"/>
      <c r="K74" s="269"/>
      <c r="L74" s="299"/>
      <c r="Q74" s="38"/>
      <c r="R74" s="38"/>
      <c r="S74" s="38"/>
      <c r="T74" s="38"/>
    </row>
    <row r="75" spans="2:20" ht="22.15" customHeight="1">
      <c r="B75" s="41"/>
      <c r="C75" s="463"/>
      <c r="D75" s="464"/>
      <c r="E75" s="268"/>
      <c r="F75" s="264"/>
      <c r="G75" s="367"/>
      <c r="H75" s="264"/>
      <c r="I75" s="264"/>
      <c r="J75" s="264"/>
      <c r="K75" s="269"/>
      <c r="L75" s="299"/>
      <c r="Q75" s="38"/>
      <c r="R75" s="38"/>
      <c r="S75" s="38"/>
      <c r="T75" s="38"/>
    </row>
    <row r="76" spans="2:20" ht="22.15" customHeight="1">
      <c r="B76" s="41"/>
      <c r="C76" s="463"/>
      <c r="D76" s="464"/>
      <c r="E76" s="268"/>
      <c r="F76" s="264"/>
      <c r="G76" s="367"/>
      <c r="H76" s="264"/>
      <c r="I76" s="264"/>
      <c r="J76" s="264"/>
      <c r="K76" s="269"/>
      <c r="L76" s="299"/>
      <c r="Q76" s="38"/>
      <c r="R76" s="38"/>
      <c r="S76" s="38"/>
      <c r="T76" s="38"/>
    </row>
    <row r="77" spans="2:20" ht="22.15" customHeight="1">
      <c r="B77" s="35"/>
      <c r="C77" s="500" t="s">
        <v>89</v>
      </c>
      <c r="D77" s="501"/>
      <c r="E77" s="247"/>
      <c r="F77" s="248"/>
      <c r="G77" s="359"/>
      <c r="H77" s="247"/>
      <c r="I77" s="249"/>
      <c r="J77" s="247"/>
      <c r="K77" s="250">
        <f>SUM(K43:K76)</f>
        <v>2428834</v>
      </c>
      <c r="L77" s="305"/>
      <c r="N77" s="54"/>
      <c r="O77" s="52"/>
      <c r="Q77" s="38"/>
      <c r="R77" s="38"/>
      <c r="S77" s="38"/>
      <c r="T77" s="38"/>
    </row>
    <row r="78" spans="2:20" ht="22.15" customHeight="1">
      <c r="B78" s="41">
        <v>1</v>
      </c>
      <c r="C78" s="469" t="str">
        <f>C43</f>
        <v>หมวดงานวิศวกรรมโครงสร้าง</v>
      </c>
      <c r="D78" s="470"/>
      <c r="E78" s="270"/>
      <c r="F78" s="271"/>
      <c r="G78" s="272"/>
      <c r="H78" s="273"/>
      <c r="I78" s="272"/>
      <c r="J78" s="273"/>
      <c r="K78" s="274"/>
      <c r="L78" s="307"/>
      <c r="N78" s="53"/>
      <c r="O78" s="52"/>
      <c r="Q78" s="38"/>
      <c r="R78" s="38"/>
      <c r="S78" s="38"/>
      <c r="T78" s="38"/>
    </row>
    <row r="79" spans="2:20" ht="22.15" customHeight="1">
      <c r="B79" s="41"/>
      <c r="C79" s="506" t="s">
        <v>108</v>
      </c>
      <c r="D79" s="507"/>
      <c r="E79" s="324"/>
      <c r="F79" s="193"/>
      <c r="G79" s="368"/>
      <c r="H79" s="325"/>
      <c r="I79" s="326"/>
      <c r="J79" s="196"/>
      <c r="K79" s="327"/>
      <c r="L79" s="328"/>
      <c r="N79" s="297"/>
      <c r="O79" s="52"/>
      <c r="Q79" s="38"/>
      <c r="R79" s="38"/>
      <c r="S79" s="38"/>
      <c r="T79" s="38"/>
    </row>
    <row r="80" spans="2:20" ht="22.15" customHeight="1">
      <c r="B80" s="41"/>
      <c r="C80" s="465" t="s">
        <v>144</v>
      </c>
      <c r="D80" s="466"/>
      <c r="E80" s="324" t="s">
        <v>146</v>
      </c>
      <c r="F80" s="324">
        <v>2696</v>
      </c>
      <c r="G80" s="368">
        <v>23</v>
      </c>
      <c r="H80" s="313">
        <f t="shared" ref="H80:H81" si="0">F80*G80</f>
        <v>62008</v>
      </c>
      <c r="I80" s="313">
        <v>0</v>
      </c>
      <c r="J80" s="196">
        <f t="shared" ref="J80:J81" si="1">F80*I80</f>
        <v>0</v>
      </c>
      <c r="K80" s="327">
        <f>H80+J80</f>
        <v>62008</v>
      </c>
      <c r="L80" s="328" t="s">
        <v>148</v>
      </c>
      <c r="N80" s="221"/>
      <c r="O80" s="52"/>
      <c r="Q80" s="38"/>
      <c r="R80" s="38"/>
      <c r="S80" s="38"/>
      <c r="T80" s="38"/>
    </row>
    <row r="81" spans="2:20" ht="22.15" customHeight="1">
      <c r="B81" s="41"/>
      <c r="C81" s="465" t="s">
        <v>145</v>
      </c>
      <c r="D81" s="466"/>
      <c r="E81" s="324" t="s">
        <v>12</v>
      </c>
      <c r="F81" s="324">
        <v>3370</v>
      </c>
      <c r="G81" s="368">
        <v>233</v>
      </c>
      <c r="H81" s="313">
        <f t="shared" si="0"/>
        <v>785210</v>
      </c>
      <c r="I81" s="326">
        <v>0</v>
      </c>
      <c r="J81" s="196">
        <f t="shared" si="1"/>
        <v>0</v>
      </c>
      <c r="K81" s="327">
        <f>H81+J81</f>
        <v>785210</v>
      </c>
      <c r="L81" s="328" t="s">
        <v>149</v>
      </c>
      <c r="N81" s="296"/>
      <c r="O81" s="52"/>
      <c r="Q81" s="38"/>
      <c r="R81" s="38"/>
      <c r="S81" s="38"/>
      <c r="T81" s="38"/>
    </row>
    <row r="82" spans="2:20" ht="22.15" customHeight="1">
      <c r="B82" s="41"/>
      <c r="C82" s="318" t="s">
        <v>109</v>
      </c>
      <c r="D82" s="319"/>
      <c r="E82" s="324" t="s">
        <v>110</v>
      </c>
      <c r="F82" s="193">
        <v>1</v>
      </c>
      <c r="G82" s="368">
        <v>0</v>
      </c>
      <c r="H82" s="313">
        <f t="shared" ref="H82" si="2">F82*G82</f>
        <v>0</v>
      </c>
      <c r="I82" s="326">
        <v>0</v>
      </c>
      <c r="J82" s="196">
        <f t="shared" ref="J82" si="3">F82*I82</f>
        <v>0</v>
      </c>
      <c r="K82" s="327">
        <f>H82+J82</f>
        <v>0</v>
      </c>
      <c r="L82" s="328"/>
      <c r="N82" s="312"/>
      <c r="O82" s="52"/>
      <c r="Q82" s="38"/>
      <c r="R82" s="38"/>
      <c r="S82" s="38"/>
      <c r="T82" s="38"/>
    </row>
    <row r="83" spans="2:20" ht="22.15" customHeight="1">
      <c r="B83" s="41"/>
      <c r="C83" s="318"/>
      <c r="D83" s="319"/>
      <c r="E83" s="324"/>
      <c r="F83" s="193"/>
      <c r="G83" s="368"/>
      <c r="H83" s="313"/>
      <c r="I83" s="326"/>
      <c r="J83" s="196"/>
      <c r="K83" s="327"/>
      <c r="L83" s="328"/>
      <c r="N83" s="315"/>
      <c r="O83" s="52"/>
      <c r="Q83" s="38"/>
      <c r="R83" s="38"/>
      <c r="S83" s="38"/>
      <c r="T83" s="38"/>
    </row>
    <row r="84" spans="2:20" ht="22.15" customHeight="1">
      <c r="B84" s="41"/>
      <c r="C84" s="504" t="s">
        <v>111</v>
      </c>
      <c r="D84" s="505"/>
      <c r="E84" s="324"/>
      <c r="F84" s="193"/>
      <c r="G84" s="368"/>
      <c r="H84" s="329">
        <f>SUM(H80:H83)</f>
        <v>847218</v>
      </c>
      <c r="I84" s="329"/>
      <c r="J84" s="330">
        <f>SUM(J80:J81)</f>
        <v>0</v>
      </c>
      <c r="K84" s="331">
        <f>+SUM(K80:K83)</f>
        <v>847218</v>
      </c>
      <c r="L84" s="328"/>
      <c r="N84" s="295"/>
      <c r="O84" s="52"/>
      <c r="Q84" s="38"/>
      <c r="R84" s="38"/>
      <c r="S84" s="38"/>
      <c r="T84" s="38"/>
    </row>
    <row r="85" spans="2:20" ht="22.15" customHeight="1">
      <c r="B85" s="41"/>
      <c r="C85" s="473" t="s">
        <v>139</v>
      </c>
      <c r="D85" s="474"/>
      <c r="E85" s="192"/>
      <c r="F85" s="43"/>
      <c r="G85" s="281"/>
      <c r="H85" s="282"/>
      <c r="I85" s="281"/>
      <c r="J85" s="282"/>
      <c r="K85" s="283"/>
      <c r="L85" s="317"/>
      <c r="N85" s="295"/>
      <c r="O85" s="52"/>
      <c r="Q85" s="38"/>
      <c r="R85" s="38"/>
      <c r="S85" s="38"/>
      <c r="T85" s="38"/>
    </row>
    <row r="86" spans="2:20" ht="22.15" customHeight="1">
      <c r="B86" s="41"/>
      <c r="C86" s="465" t="s">
        <v>144</v>
      </c>
      <c r="D86" s="466"/>
      <c r="E86" s="324" t="s">
        <v>146</v>
      </c>
      <c r="F86" s="324">
        <v>2392</v>
      </c>
      <c r="G86" s="368">
        <v>23</v>
      </c>
      <c r="H86" s="313">
        <f t="shared" ref="H86:H87" si="4">F86*G86</f>
        <v>55016</v>
      </c>
      <c r="I86" s="313">
        <v>0</v>
      </c>
      <c r="J86" s="196">
        <f t="shared" ref="J86:J87" si="5">F86*I86</f>
        <v>0</v>
      </c>
      <c r="K86" s="327">
        <f>H86+J86</f>
        <v>55016</v>
      </c>
      <c r="L86" s="328" t="s">
        <v>107</v>
      </c>
      <c r="N86" s="295"/>
      <c r="O86" s="52"/>
      <c r="Q86" s="38"/>
      <c r="R86" s="38"/>
      <c r="S86" s="38"/>
      <c r="T86" s="38"/>
    </row>
    <row r="87" spans="2:20" ht="22.15" customHeight="1">
      <c r="B87" s="41"/>
      <c r="C87" s="465" t="s">
        <v>145</v>
      </c>
      <c r="D87" s="466"/>
      <c r="E87" s="324" t="s">
        <v>12</v>
      </c>
      <c r="F87" s="324">
        <v>2990</v>
      </c>
      <c r="G87" s="368">
        <v>233</v>
      </c>
      <c r="H87" s="313">
        <f t="shared" si="4"/>
        <v>696670</v>
      </c>
      <c r="I87" s="326">
        <v>0</v>
      </c>
      <c r="J87" s="196">
        <f t="shared" si="5"/>
        <v>0</v>
      </c>
      <c r="K87" s="327">
        <f>H87+J87</f>
        <v>696670</v>
      </c>
      <c r="L87" s="328" t="s">
        <v>107</v>
      </c>
      <c r="N87" s="315"/>
      <c r="O87" s="52"/>
      <c r="Q87" s="38"/>
      <c r="R87" s="38"/>
      <c r="S87" s="38"/>
      <c r="T87" s="38"/>
    </row>
    <row r="88" spans="2:20" ht="22.15" customHeight="1">
      <c r="B88" s="41"/>
      <c r="C88" s="318" t="s">
        <v>109</v>
      </c>
      <c r="D88" s="319"/>
      <c r="E88" s="324" t="s">
        <v>110</v>
      </c>
      <c r="F88" s="193">
        <v>1</v>
      </c>
      <c r="G88" s="368">
        <v>0</v>
      </c>
      <c r="H88" s="313">
        <f t="shared" ref="H88" si="6">F88*G88</f>
        <v>0</v>
      </c>
      <c r="I88" s="326">
        <v>0</v>
      </c>
      <c r="J88" s="196">
        <f t="shared" ref="J88" si="7">F88*I88</f>
        <v>0</v>
      </c>
      <c r="K88" s="327">
        <f>H88+J88</f>
        <v>0</v>
      </c>
      <c r="L88" s="328"/>
      <c r="N88" s="297"/>
      <c r="O88" s="52"/>
      <c r="Q88" s="38"/>
      <c r="R88" s="38"/>
      <c r="S88" s="38"/>
      <c r="T88" s="38"/>
    </row>
    <row r="89" spans="2:20" ht="22.15" customHeight="1">
      <c r="B89" s="41"/>
      <c r="C89" s="318"/>
      <c r="D89" s="319"/>
      <c r="E89" s="324"/>
      <c r="F89" s="193"/>
      <c r="G89" s="368"/>
      <c r="H89" s="313"/>
      <c r="I89" s="326"/>
      <c r="J89" s="196"/>
      <c r="K89" s="327"/>
      <c r="L89" s="328"/>
      <c r="N89" s="312"/>
      <c r="O89" s="52"/>
      <c r="Q89" s="38"/>
      <c r="R89" s="38"/>
      <c r="S89" s="38"/>
      <c r="T89" s="38"/>
    </row>
    <row r="90" spans="2:20" ht="22.15" customHeight="1">
      <c r="B90" s="41"/>
      <c r="C90" s="504" t="s">
        <v>111</v>
      </c>
      <c r="D90" s="505"/>
      <c r="E90" s="324"/>
      <c r="F90" s="193"/>
      <c r="G90" s="368"/>
      <c r="H90" s="329">
        <f>SUM(H86:H89)</f>
        <v>751686</v>
      </c>
      <c r="I90" s="313"/>
      <c r="J90" s="196">
        <f>SUM(J86:J87)</f>
        <v>0</v>
      </c>
      <c r="K90" s="331">
        <f>+SUM(K86:K89)</f>
        <v>751686</v>
      </c>
      <c r="L90" s="328"/>
      <c r="N90" s="312"/>
      <c r="O90" s="52"/>
      <c r="Q90" s="38"/>
      <c r="R90" s="38"/>
      <c r="S90" s="38"/>
      <c r="T90" s="38"/>
    </row>
    <row r="91" spans="2:20" ht="22.15" customHeight="1">
      <c r="B91" s="41"/>
      <c r="C91" s="475" t="s">
        <v>126</v>
      </c>
      <c r="D91" s="476"/>
      <c r="E91" s="275"/>
      <c r="F91" s="255"/>
      <c r="G91" s="369"/>
      <c r="H91" s="255"/>
      <c r="I91" s="255"/>
      <c r="J91" s="255"/>
      <c r="K91" s="255"/>
      <c r="L91" s="307"/>
      <c r="N91" s="297"/>
      <c r="O91" s="52"/>
      <c r="Q91" s="38"/>
      <c r="R91" s="38"/>
      <c r="S91" s="38"/>
      <c r="T91" s="38"/>
    </row>
    <row r="92" spans="2:20" ht="22.15" customHeight="1">
      <c r="B92" s="41"/>
      <c r="C92" s="502" t="s">
        <v>125</v>
      </c>
      <c r="D92" s="503"/>
      <c r="E92" s="192"/>
      <c r="F92" s="313"/>
      <c r="G92" s="370"/>
      <c r="H92" s="47"/>
      <c r="I92" s="313"/>
      <c r="J92" s="47"/>
      <c r="K92" s="316"/>
      <c r="L92" s="307"/>
      <c r="N92" s="297"/>
      <c r="O92" s="52"/>
      <c r="Q92" s="38"/>
      <c r="R92" s="38"/>
      <c r="S92" s="38"/>
      <c r="T92" s="38"/>
    </row>
    <row r="93" spans="2:20" ht="22.15" customHeight="1">
      <c r="B93" s="41"/>
      <c r="C93" s="459" t="s">
        <v>112</v>
      </c>
      <c r="D93" s="460"/>
      <c r="E93" s="42"/>
      <c r="F93" s="332"/>
      <c r="G93" s="281"/>
      <c r="H93" s="334"/>
      <c r="I93" s="333"/>
      <c r="J93" s="334"/>
      <c r="K93" s="335"/>
      <c r="L93" s="307"/>
      <c r="N93" s="297"/>
      <c r="O93" s="52"/>
      <c r="Q93" s="38"/>
      <c r="R93" s="38"/>
      <c r="S93" s="38"/>
      <c r="T93" s="38"/>
    </row>
    <row r="94" spans="2:20" ht="22.15" customHeight="1">
      <c r="B94" s="41"/>
      <c r="C94" s="461" t="s">
        <v>113</v>
      </c>
      <c r="D94" s="462"/>
      <c r="E94" s="42" t="s">
        <v>12</v>
      </c>
      <c r="F94" s="332">
        <v>300</v>
      </c>
      <c r="G94" s="281">
        <v>0</v>
      </c>
      <c r="H94" s="334">
        <f t="shared" ref="H94:H114" si="8">F94*G94</f>
        <v>0</v>
      </c>
      <c r="I94" s="333">
        <v>0</v>
      </c>
      <c r="J94" s="334">
        <f t="shared" ref="J94:J114" si="9">F94*I94</f>
        <v>0</v>
      </c>
      <c r="K94" s="335">
        <f t="shared" ref="K94:K114" si="10">H94+J94</f>
        <v>0</v>
      </c>
      <c r="L94" s="307"/>
      <c r="N94" s="297"/>
      <c r="O94" s="52"/>
      <c r="Q94" s="38"/>
      <c r="R94" s="38"/>
      <c r="S94" s="38"/>
      <c r="T94" s="38"/>
    </row>
    <row r="95" spans="2:20" ht="22.15" customHeight="1">
      <c r="B95" s="41"/>
      <c r="C95" s="320" t="s">
        <v>147</v>
      </c>
      <c r="D95" s="321"/>
      <c r="E95" s="42" t="s">
        <v>114</v>
      </c>
      <c r="F95" s="332">
        <v>15</v>
      </c>
      <c r="G95" s="281">
        <v>140</v>
      </c>
      <c r="H95" s="334">
        <f t="shared" si="8"/>
        <v>2100</v>
      </c>
      <c r="I95" s="333">
        <v>91</v>
      </c>
      <c r="J95" s="334">
        <f t="shared" si="9"/>
        <v>1365</v>
      </c>
      <c r="K95" s="335">
        <f t="shared" si="10"/>
        <v>3465</v>
      </c>
      <c r="L95" s="317" t="s">
        <v>150</v>
      </c>
      <c r="N95" s="323"/>
      <c r="O95" s="52"/>
      <c r="Q95" s="38"/>
      <c r="R95" s="38"/>
      <c r="S95" s="38"/>
      <c r="T95" s="38"/>
    </row>
    <row r="96" spans="2:20" ht="22.15" customHeight="1">
      <c r="B96" s="41"/>
      <c r="C96" s="320" t="s">
        <v>116</v>
      </c>
      <c r="D96" s="321"/>
      <c r="E96" s="42" t="s">
        <v>114</v>
      </c>
      <c r="F96" s="332">
        <v>30</v>
      </c>
      <c r="G96" s="281">
        <v>1850</v>
      </c>
      <c r="H96" s="334">
        <f t="shared" si="8"/>
        <v>55500</v>
      </c>
      <c r="I96" s="333">
        <v>306</v>
      </c>
      <c r="J96" s="334">
        <f t="shared" si="9"/>
        <v>9180</v>
      </c>
      <c r="K96" s="335">
        <f t="shared" si="10"/>
        <v>64680</v>
      </c>
      <c r="L96" s="317" t="s">
        <v>151</v>
      </c>
      <c r="N96" s="323"/>
      <c r="O96" s="52"/>
      <c r="Q96" s="38"/>
      <c r="R96" s="38"/>
      <c r="S96" s="38"/>
      <c r="T96" s="38"/>
    </row>
    <row r="97" spans="2:20" ht="22.15" customHeight="1">
      <c r="B97" s="41"/>
      <c r="C97" s="320" t="s">
        <v>117</v>
      </c>
      <c r="D97" s="321"/>
      <c r="E97" s="42" t="s">
        <v>12</v>
      </c>
      <c r="F97" s="332">
        <v>300</v>
      </c>
      <c r="G97" s="281">
        <v>26</v>
      </c>
      <c r="H97" s="334">
        <f t="shared" si="8"/>
        <v>7800</v>
      </c>
      <c r="I97" s="333">
        <v>5</v>
      </c>
      <c r="J97" s="334">
        <f t="shared" si="9"/>
        <v>1500</v>
      </c>
      <c r="K97" s="335">
        <f t="shared" si="10"/>
        <v>9300</v>
      </c>
      <c r="L97" s="317" t="s">
        <v>152</v>
      </c>
      <c r="N97" s="323"/>
      <c r="O97" s="52"/>
      <c r="Q97" s="38"/>
      <c r="R97" s="38"/>
      <c r="S97" s="38"/>
      <c r="T97" s="38"/>
    </row>
    <row r="98" spans="2:20" ht="22.15" customHeight="1">
      <c r="B98" s="41"/>
      <c r="C98" s="320" t="s">
        <v>118</v>
      </c>
      <c r="D98" s="321"/>
      <c r="E98" s="42" t="s">
        <v>12</v>
      </c>
      <c r="F98" s="332">
        <v>18</v>
      </c>
      <c r="G98" s="281">
        <v>400</v>
      </c>
      <c r="H98" s="334">
        <f t="shared" si="8"/>
        <v>7200</v>
      </c>
      <c r="I98" s="333">
        <v>133</v>
      </c>
      <c r="J98" s="334">
        <f t="shared" si="9"/>
        <v>2394</v>
      </c>
      <c r="K98" s="335">
        <f t="shared" si="10"/>
        <v>9594</v>
      </c>
      <c r="L98" s="317" t="s">
        <v>153</v>
      </c>
      <c r="N98" s="323"/>
      <c r="O98" s="52"/>
      <c r="Q98" s="38"/>
      <c r="R98" s="38"/>
      <c r="S98" s="38"/>
      <c r="T98" s="38"/>
    </row>
    <row r="99" spans="2:20" ht="22.15" customHeight="1">
      <c r="B99" s="41"/>
      <c r="C99" s="320" t="s">
        <v>119</v>
      </c>
      <c r="D99" s="321"/>
      <c r="E99" s="42" t="s">
        <v>120</v>
      </c>
      <c r="F99" s="332">
        <v>8</v>
      </c>
      <c r="G99" s="281">
        <v>27</v>
      </c>
      <c r="H99" s="334">
        <f t="shared" si="8"/>
        <v>216</v>
      </c>
      <c r="I99" s="333"/>
      <c r="J99" s="334">
        <f t="shared" si="9"/>
        <v>0</v>
      </c>
      <c r="K99" s="335">
        <f t="shared" si="10"/>
        <v>216</v>
      </c>
      <c r="L99" s="317" t="s">
        <v>153</v>
      </c>
      <c r="N99" s="323"/>
      <c r="O99" s="52"/>
      <c r="Q99" s="38"/>
      <c r="R99" s="38"/>
      <c r="S99" s="38"/>
      <c r="T99" s="38"/>
    </row>
    <row r="100" spans="2:20" ht="22.15" customHeight="1">
      <c r="B100" s="41"/>
      <c r="C100" s="511"/>
      <c r="D100" s="512"/>
      <c r="E100" s="42"/>
      <c r="F100" s="332"/>
      <c r="G100" s="281"/>
      <c r="H100" s="334">
        <f t="shared" si="8"/>
        <v>0</v>
      </c>
      <c r="I100" s="333"/>
      <c r="J100" s="334">
        <f t="shared" si="9"/>
        <v>0</v>
      </c>
      <c r="K100" s="335">
        <f t="shared" si="10"/>
        <v>0</v>
      </c>
      <c r="L100" s="307"/>
      <c r="N100" s="323"/>
      <c r="O100" s="52"/>
      <c r="Q100" s="38"/>
      <c r="R100" s="38"/>
      <c r="S100" s="38"/>
      <c r="T100" s="38"/>
    </row>
    <row r="101" spans="2:20" ht="22.15" customHeight="1">
      <c r="B101" s="41"/>
      <c r="C101" s="459" t="s">
        <v>121</v>
      </c>
      <c r="D101" s="460"/>
      <c r="E101" s="42"/>
      <c r="F101" s="332"/>
      <c r="G101" s="281">
        <v>0</v>
      </c>
      <c r="H101" s="334">
        <f t="shared" si="8"/>
        <v>0</v>
      </c>
      <c r="I101" s="333"/>
      <c r="J101" s="334">
        <f t="shared" si="9"/>
        <v>0</v>
      </c>
      <c r="K101" s="335">
        <f t="shared" si="10"/>
        <v>0</v>
      </c>
      <c r="L101" s="307"/>
      <c r="N101" s="323"/>
      <c r="O101" s="52"/>
      <c r="Q101" s="38"/>
      <c r="R101" s="38"/>
      <c r="S101" s="38"/>
      <c r="T101" s="38"/>
    </row>
    <row r="102" spans="2:20" ht="22.15" customHeight="1">
      <c r="B102" s="41"/>
      <c r="C102" s="461" t="s">
        <v>122</v>
      </c>
      <c r="D102" s="462"/>
      <c r="E102" s="42" t="s">
        <v>12</v>
      </c>
      <c r="F102" s="332">
        <v>300</v>
      </c>
      <c r="G102" s="281">
        <v>0</v>
      </c>
      <c r="H102" s="334">
        <f t="shared" si="8"/>
        <v>0</v>
      </c>
      <c r="I102" s="333">
        <v>0</v>
      </c>
      <c r="J102" s="334">
        <f t="shared" si="9"/>
        <v>0</v>
      </c>
      <c r="K102" s="335">
        <f t="shared" si="10"/>
        <v>0</v>
      </c>
      <c r="L102" s="307"/>
      <c r="N102" s="323"/>
      <c r="O102" s="52"/>
      <c r="Q102" s="38"/>
      <c r="R102" s="38"/>
      <c r="S102" s="38"/>
      <c r="T102" s="38"/>
    </row>
    <row r="103" spans="2:20" ht="22.15" customHeight="1">
      <c r="B103" s="41"/>
      <c r="C103" s="320" t="s">
        <v>115</v>
      </c>
      <c r="D103" s="321"/>
      <c r="E103" s="42" t="s">
        <v>114</v>
      </c>
      <c r="F103" s="332">
        <v>15</v>
      </c>
      <c r="G103" s="281">
        <v>140</v>
      </c>
      <c r="H103" s="334">
        <f t="shared" si="8"/>
        <v>2100</v>
      </c>
      <c r="I103" s="333">
        <v>91</v>
      </c>
      <c r="J103" s="334">
        <f t="shared" si="9"/>
        <v>1365</v>
      </c>
      <c r="K103" s="335">
        <f t="shared" si="10"/>
        <v>3465</v>
      </c>
      <c r="L103" s="307"/>
      <c r="N103" s="323"/>
      <c r="O103" s="52"/>
      <c r="Q103" s="38"/>
      <c r="R103" s="38"/>
      <c r="S103" s="38"/>
      <c r="T103" s="38"/>
    </row>
    <row r="104" spans="2:20" ht="22.15" customHeight="1">
      <c r="B104" s="41"/>
      <c r="C104" s="320" t="s">
        <v>116</v>
      </c>
      <c r="D104" s="321"/>
      <c r="E104" s="42" t="s">
        <v>114</v>
      </c>
      <c r="F104" s="332">
        <v>30</v>
      </c>
      <c r="G104" s="281">
        <v>1850</v>
      </c>
      <c r="H104" s="334">
        <f t="shared" si="8"/>
        <v>55500</v>
      </c>
      <c r="I104" s="333">
        <v>306</v>
      </c>
      <c r="J104" s="334">
        <f t="shared" si="9"/>
        <v>9180</v>
      </c>
      <c r="K104" s="335">
        <f t="shared" si="10"/>
        <v>64680</v>
      </c>
      <c r="L104" s="307"/>
      <c r="N104" s="323"/>
      <c r="O104" s="52"/>
      <c r="Q104" s="38"/>
      <c r="R104" s="38"/>
      <c r="S104" s="38"/>
      <c r="T104" s="38"/>
    </row>
    <row r="105" spans="2:20" ht="22.15" customHeight="1">
      <c r="B105" s="41"/>
      <c r="C105" s="320" t="s">
        <v>117</v>
      </c>
      <c r="D105" s="321"/>
      <c r="E105" s="42" t="s">
        <v>12</v>
      </c>
      <c r="F105" s="332">
        <v>300</v>
      </c>
      <c r="G105" s="281">
        <v>26</v>
      </c>
      <c r="H105" s="334">
        <f t="shared" si="8"/>
        <v>7800</v>
      </c>
      <c r="I105" s="333">
        <v>5</v>
      </c>
      <c r="J105" s="334">
        <f t="shared" si="9"/>
        <v>1500</v>
      </c>
      <c r="K105" s="335">
        <f t="shared" si="10"/>
        <v>9300</v>
      </c>
      <c r="L105" s="307"/>
      <c r="N105" s="323"/>
      <c r="O105" s="52"/>
      <c r="Q105" s="38"/>
      <c r="R105" s="38"/>
      <c r="S105" s="38"/>
      <c r="T105" s="38"/>
    </row>
    <row r="106" spans="2:20" ht="22.15" customHeight="1">
      <c r="B106" s="41"/>
      <c r="C106" s="320" t="s">
        <v>118</v>
      </c>
      <c r="D106" s="321"/>
      <c r="E106" s="42" t="s">
        <v>12</v>
      </c>
      <c r="F106" s="332">
        <v>18</v>
      </c>
      <c r="G106" s="281">
        <v>400</v>
      </c>
      <c r="H106" s="334">
        <f t="shared" si="8"/>
        <v>7200</v>
      </c>
      <c r="I106" s="333">
        <v>133</v>
      </c>
      <c r="J106" s="334">
        <f t="shared" si="9"/>
        <v>2394</v>
      </c>
      <c r="K106" s="335">
        <f t="shared" si="10"/>
        <v>9594</v>
      </c>
      <c r="L106" s="307"/>
      <c r="N106" s="323"/>
      <c r="O106" s="52"/>
      <c r="Q106" s="38"/>
      <c r="R106" s="38"/>
      <c r="S106" s="38"/>
      <c r="T106" s="38"/>
    </row>
    <row r="107" spans="2:20" ht="22.15" customHeight="1">
      <c r="B107" s="41"/>
      <c r="C107" s="320" t="s">
        <v>119</v>
      </c>
      <c r="D107" s="321"/>
      <c r="E107" s="42" t="s">
        <v>120</v>
      </c>
      <c r="F107" s="332">
        <v>8</v>
      </c>
      <c r="G107" s="281">
        <v>27</v>
      </c>
      <c r="H107" s="334">
        <f t="shared" si="8"/>
        <v>216</v>
      </c>
      <c r="I107" s="333"/>
      <c r="J107" s="334">
        <f t="shared" si="9"/>
        <v>0</v>
      </c>
      <c r="K107" s="335">
        <f t="shared" si="10"/>
        <v>216</v>
      </c>
      <c r="L107" s="307"/>
      <c r="N107" s="323"/>
      <c r="O107" s="52"/>
      <c r="Q107" s="38"/>
      <c r="R107" s="38"/>
      <c r="S107" s="38"/>
      <c r="T107" s="38"/>
    </row>
    <row r="108" spans="2:20" ht="22.15" customHeight="1">
      <c r="B108" s="41"/>
      <c r="C108" s="459" t="s">
        <v>123</v>
      </c>
      <c r="D108" s="460"/>
      <c r="E108" s="42"/>
      <c r="F108" s="332"/>
      <c r="G108" s="281"/>
      <c r="H108" s="334">
        <f t="shared" si="8"/>
        <v>0</v>
      </c>
      <c r="I108" s="333"/>
      <c r="J108" s="334">
        <f t="shared" si="9"/>
        <v>0</v>
      </c>
      <c r="K108" s="335">
        <f t="shared" si="10"/>
        <v>0</v>
      </c>
      <c r="L108" s="307"/>
      <c r="N108" s="323"/>
      <c r="O108" s="52"/>
      <c r="Q108" s="38"/>
      <c r="R108" s="38"/>
      <c r="S108" s="38"/>
      <c r="T108" s="38"/>
    </row>
    <row r="109" spans="2:20" ht="22.15" customHeight="1">
      <c r="B109" s="41"/>
      <c r="C109" s="461" t="s">
        <v>124</v>
      </c>
      <c r="D109" s="462"/>
      <c r="E109" s="42" t="s">
        <v>12</v>
      </c>
      <c r="F109" s="332">
        <v>300</v>
      </c>
      <c r="G109" s="281">
        <v>0</v>
      </c>
      <c r="H109" s="334">
        <f t="shared" si="8"/>
        <v>0</v>
      </c>
      <c r="I109" s="333">
        <v>0</v>
      </c>
      <c r="J109" s="334">
        <f t="shared" si="9"/>
        <v>0</v>
      </c>
      <c r="K109" s="335">
        <f t="shared" si="10"/>
        <v>0</v>
      </c>
      <c r="L109" s="307"/>
      <c r="N109" s="323"/>
      <c r="O109" s="52"/>
      <c r="Q109" s="38"/>
      <c r="R109" s="38"/>
      <c r="S109" s="38"/>
      <c r="T109" s="38"/>
    </row>
    <row r="110" spans="2:20" ht="22.15" customHeight="1">
      <c r="B110" s="41"/>
      <c r="C110" s="320" t="s">
        <v>115</v>
      </c>
      <c r="D110" s="321"/>
      <c r="E110" s="42" t="s">
        <v>114</v>
      </c>
      <c r="F110" s="332">
        <v>15</v>
      </c>
      <c r="G110" s="281">
        <v>140</v>
      </c>
      <c r="H110" s="334">
        <f t="shared" si="8"/>
        <v>2100</v>
      </c>
      <c r="I110" s="333">
        <v>91</v>
      </c>
      <c r="J110" s="334">
        <f t="shared" si="9"/>
        <v>1365</v>
      </c>
      <c r="K110" s="335">
        <f t="shared" si="10"/>
        <v>3465</v>
      </c>
      <c r="L110" s="307"/>
      <c r="N110" s="323"/>
      <c r="O110" s="52"/>
      <c r="Q110" s="38"/>
      <c r="R110" s="38"/>
      <c r="S110" s="38"/>
      <c r="T110" s="38"/>
    </row>
    <row r="111" spans="2:20" ht="22.15" customHeight="1">
      <c r="B111" s="41"/>
      <c r="C111" s="320" t="s">
        <v>116</v>
      </c>
      <c r="D111" s="321"/>
      <c r="E111" s="42" t="s">
        <v>114</v>
      </c>
      <c r="F111" s="332">
        <v>30</v>
      </c>
      <c r="G111" s="281">
        <v>1850</v>
      </c>
      <c r="H111" s="334">
        <f t="shared" si="8"/>
        <v>55500</v>
      </c>
      <c r="I111" s="333">
        <v>306</v>
      </c>
      <c r="J111" s="334">
        <f t="shared" si="9"/>
        <v>9180</v>
      </c>
      <c r="K111" s="335">
        <f t="shared" si="10"/>
        <v>64680</v>
      </c>
      <c r="L111" s="307"/>
      <c r="N111" s="323"/>
      <c r="O111" s="52"/>
      <c r="Q111" s="38"/>
      <c r="R111" s="38"/>
      <c r="S111" s="38"/>
      <c r="T111" s="38"/>
    </row>
    <row r="112" spans="2:20" ht="22.15" customHeight="1">
      <c r="B112" s="41"/>
      <c r="C112" s="320" t="s">
        <v>117</v>
      </c>
      <c r="D112" s="321"/>
      <c r="E112" s="42" t="s">
        <v>12</v>
      </c>
      <c r="F112" s="332">
        <v>300</v>
      </c>
      <c r="G112" s="281">
        <v>26</v>
      </c>
      <c r="H112" s="334">
        <f t="shared" si="8"/>
        <v>7800</v>
      </c>
      <c r="I112" s="333">
        <v>5</v>
      </c>
      <c r="J112" s="334">
        <f t="shared" si="9"/>
        <v>1500</v>
      </c>
      <c r="K112" s="335">
        <f t="shared" si="10"/>
        <v>9300</v>
      </c>
      <c r="L112" s="307"/>
      <c r="N112" s="323"/>
      <c r="O112" s="52"/>
      <c r="Q112" s="38"/>
      <c r="R112" s="38"/>
      <c r="S112" s="38"/>
      <c r="T112" s="38"/>
    </row>
    <row r="113" spans="2:20" ht="22.15" customHeight="1">
      <c r="B113" s="41"/>
      <c r="C113" s="320" t="s">
        <v>118</v>
      </c>
      <c r="D113" s="321"/>
      <c r="E113" s="42" t="s">
        <v>12</v>
      </c>
      <c r="F113" s="332">
        <v>18</v>
      </c>
      <c r="G113" s="281">
        <v>400</v>
      </c>
      <c r="H113" s="334">
        <f t="shared" si="8"/>
        <v>7200</v>
      </c>
      <c r="I113" s="333">
        <v>133</v>
      </c>
      <c r="J113" s="334">
        <f t="shared" si="9"/>
        <v>2394</v>
      </c>
      <c r="K113" s="335">
        <f t="shared" si="10"/>
        <v>9594</v>
      </c>
      <c r="L113" s="307"/>
      <c r="N113" s="323"/>
      <c r="O113" s="52"/>
      <c r="Q113" s="38"/>
      <c r="R113" s="38"/>
      <c r="S113" s="38"/>
      <c r="T113" s="38"/>
    </row>
    <row r="114" spans="2:20" ht="22.15" customHeight="1">
      <c r="B114" s="41"/>
      <c r="C114" s="320" t="s">
        <v>119</v>
      </c>
      <c r="D114" s="321"/>
      <c r="E114" s="42" t="s">
        <v>120</v>
      </c>
      <c r="F114" s="332">
        <v>8</v>
      </c>
      <c r="G114" s="281">
        <v>27</v>
      </c>
      <c r="H114" s="334">
        <f t="shared" si="8"/>
        <v>216</v>
      </c>
      <c r="I114" s="333"/>
      <c r="J114" s="334">
        <f t="shared" si="9"/>
        <v>0</v>
      </c>
      <c r="K114" s="335">
        <f t="shared" si="10"/>
        <v>216</v>
      </c>
      <c r="L114" s="307"/>
      <c r="N114" s="323"/>
      <c r="O114" s="52"/>
      <c r="Q114" s="38"/>
      <c r="R114" s="38"/>
      <c r="S114" s="38"/>
      <c r="T114" s="38"/>
    </row>
    <row r="115" spans="2:20" ht="22.15" customHeight="1">
      <c r="B115" s="41"/>
      <c r="C115" s="504" t="s">
        <v>21</v>
      </c>
      <c r="D115" s="505"/>
      <c r="E115" s="324"/>
      <c r="F115" s="193"/>
      <c r="G115" s="368"/>
      <c r="H115" s="329">
        <f>SUM(H94:H114)</f>
        <v>218448</v>
      </c>
      <c r="I115" s="313"/>
      <c r="J115" s="330">
        <f>SUM(J94:J114)</f>
        <v>43317</v>
      </c>
      <c r="K115" s="331">
        <f>+SUM(K94:K114)</f>
        <v>261765</v>
      </c>
      <c r="L115" s="307"/>
      <c r="N115" s="323"/>
      <c r="O115" s="52"/>
      <c r="Q115" s="38"/>
      <c r="R115" s="38"/>
      <c r="S115" s="38"/>
      <c r="T115" s="38"/>
    </row>
    <row r="116" spans="2:20" ht="22.15" customHeight="1">
      <c r="B116" s="41"/>
      <c r="C116" s="475" t="s">
        <v>127</v>
      </c>
      <c r="D116" s="476"/>
      <c r="E116" s="275"/>
      <c r="F116" s="255"/>
      <c r="G116" s="369"/>
      <c r="H116" s="255"/>
      <c r="I116" s="255"/>
      <c r="J116" s="255"/>
      <c r="K116" s="311"/>
      <c r="L116" s="307"/>
      <c r="N116" s="323"/>
      <c r="O116" s="52"/>
      <c r="Q116" s="38"/>
      <c r="R116" s="38"/>
      <c r="S116" s="38"/>
      <c r="T116" s="38"/>
    </row>
    <row r="117" spans="2:20" ht="22.15" customHeight="1">
      <c r="B117" s="41"/>
      <c r="C117" s="510" t="s">
        <v>128</v>
      </c>
      <c r="D117" s="510"/>
      <c r="E117" s="253"/>
      <c r="F117" s="254"/>
      <c r="G117" s="361"/>
      <c r="H117" s="254"/>
      <c r="I117" s="254"/>
      <c r="J117" s="254"/>
      <c r="K117" s="255"/>
      <c r="L117" s="307"/>
      <c r="N117" s="323"/>
      <c r="O117" s="52"/>
      <c r="Q117" s="38"/>
      <c r="R117" s="38"/>
      <c r="S117" s="38"/>
      <c r="T117" s="38"/>
    </row>
    <row r="118" spans="2:20" ht="22.15" customHeight="1">
      <c r="B118" s="41"/>
      <c r="C118" s="45" t="s">
        <v>129</v>
      </c>
      <c r="D118" s="45"/>
      <c r="E118" s="192" t="s">
        <v>12</v>
      </c>
      <c r="F118" s="313">
        <v>400</v>
      </c>
      <c r="G118" s="281">
        <v>0</v>
      </c>
      <c r="H118" s="194">
        <f t="shared" ref="H118:H124" si="11">F118*G118</f>
        <v>0</v>
      </c>
      <c r="I118" s="344">
        <v>0</v>
      </c>
      <c r="J118" s="194">
        <f t="shared" ref="J118:J124" si="12">F118*I118</f>
        <v>0</v>
      </c>
      <c r="K118" s="195">
        <f t="shared" ref="K118:K124" si="13">H118+J118</f>
        <v>0</v>
      </c>
      <c r="L118" s="307"/>
      <c r="N118" s="323"/>
      <c r="O118" s="52"/>
      <c r="Q118" s="38"/>
      <c r="R118" s="38"/>
      <c r="S118" s="38"/>
      <c r="T118" s="38"/>
    </row>
    <row r="119" spans="2:20" ht="22.15" customHeight="1">
      <c r="B119" s="41"/>
      <c r="C119" s="45" t="s">
        <v>131</v>
      </c>
      <c r="D119" s="45"/>
      <c r="E119" s="192" t="s">
        <v>114</v>
      </c>
      <c r="F119" s="313">
        <v>20</v>
      </c>
      <c r="G119" s="281">
        <v>140</v>
      </c>
      <c r="H119" s="194">
        <f t="shared" si="11"/>
        <v>2800</v>
      </c>
      <c r="I119" s="344">
        <v>91</v>
      </c>
      <c r="J119" s="194">
        <f t="shared" si="12"/>
        <v>1820</v>
      </c>
      <c r="K119" s="195">
        <f t="shared" si="13"/>
        <v>4620</v>
      </c>
      <c r="L119" s="307"/>
      <c r="N119" s="297"/>
      <c r="O119" s="52"/>
      <c r="Q119" s="38"/>
      <c r="R119" s="38"/>
      <c r="S119" s="38"/>
      <c r="T119" s="38"/>
    </row>
    <row r="120" spans="2:20" ht="22.15" customHeight="1">
      <c r="B120" s="41"/>
      <c r="C120" s="45" t="s">
        <v>132</v>
      </c>
      <c r="D120" s="45"/>
      <c r="E120" s="192" t="s">
        <v>114</v>
      </c>
      <c r="F120" s="313">
        <v>48</v>
      </c>
      <c r="G120" s="281">
        <v>1850</v>
      </c>
      <c r="H120" s="194">
        <f t="shared" si="11"/>
        <v>88800</v>
      </c>
      <c r="I120" s="344">
        <v>306</v>
      </c>
      <c r="J120" s="194">
        <f t="shared" si="12"/>
        <v>14688</v>
      </c>
      <c r="K120" s="195">
        <f t="shared" si="13"/>
        <v>103488</v>
      </c>
      <c r="L120" s="307"/>
      <c r="N120" s="297"/>
      <c r="O120" s="52"/>
      <c r="Q120" s="38"/>
      <c r="R120" s="38"/>
      <c r="S120" s="38"/>
      <c r="T120" s="38"/>
    </row>
    <row r="121" spans="2:20" ht="22.15" customHeight="1">
      <c r="B121" s="41"/>
      <c r="C121" s="45" t="s">
        <v>133</v>
      </c>
      <c r="D121" s="45"/>
      <c r="E121" s="192" t="s">
        <v>12</v>
      </c>
      <c r="F121" s="313">
        <v>400</v>
      </c>
      <c r="G121" s="281">
        <v>27</v>
      </c>
      <c r="H121" s="194">
        <f t="shared" si="11"/>
        <v>10800</v>
      </c>
      <c r="I121" s="344">
        <v>5</v>
      </c>
      <c r="J121" s="194">
        <f t="shared" si="12"/>
        <v>2000</v>
      </c>
      <c r="K121" s="195">
        <f t="shared" si="13"/>
        <v>12800</v>
      </c>
      <c r="L121" s="307"/>
      <c r="N121" s="297"/>
      <c r="O121" s="52"/>
      <c r="Q121" s="38"/>
      <c r="R121" s="38"/>
      <c r="S121" s="38"/>
      <c r="T121" s="38"/>
    </row>
    <row r="122" spans="2:20" ht="22.15" customHeight="1">
      <c r="B122" s="41"/>
      <c r="C122" s="45" t="s">
        <v>134</v>
      </c>
      <c r="D122" s="45"/>
      <c r="E122" s="192" t="s">
        <v>12</v>
      </c>
      <c r="F122" s="313">
        <v>14</v>
      </c>
      <c r="G122" s="281">
        <v>400</v>
      </c>
      <c r="H122" s="194">
        <f t="shared" si="11"/>
        <v>5600</v>
      </c>
      <c r="I122" s="344">
        <v>133</v>
      </c>
      <c r="J122" s="194">
        <f t="shared" si="12"/>
        <v>1862</v>
      </c>
      <c r="K122" s="195">
        <f t="shared" si="13"/>
        <v>7462</v>
      </c>
      <c r="L122" s="307"/>
      <c r="N122" s="295"/>
      <c r="O122" s="52"/>
      <c r="Q122" s="38"/>
      <c r="R122" s="38"/>
      <c r="S122" s="38"/>
      <c r="T122" s="38"/>
    </row>
    <row r="123" spans="2:20" ht="22.15" customHeight="1">
      <c r="B123" s="41"/>
      <c r="C123" s="322" t="s">
        <v>135</v>
      </c>
      <c r="D123" s="260"/>
      <c r="E123" s="192" t="s">
        <v>120</v>
      </c>
      <c r="F123" s="313">
        <v>6</v>
      </c>
      <c r="G123" s="281">
        <v>27</v>
      </c>
      <c r="H123" s="194">
        <f t="shared" si="11"/>
        <v>162</v>
      </c>
      <c r="I123" s="344">
        <v>0</v>
      </c>
      <c r="J123" s="194">
        <f t="shared" si="12"/>
        <v>0</v>
      </c>
      <c r="K123" s="195">
        <f t="shared" si="13"/>
        <v>162</v>
      </c>
      <c r="L123" s="307"/>
      <c r="N123" s="221"/>
      <c r="O123" s="52"/>
      <c r="Q123" s="38"/>
      <c r="R123" s="38"/>
      <c r="S123" s="38"/>
      <c r="T123" s="38"/>
    </row>
    <row r="124" spans="2:20" ht="22.15" customHeight="1">
      <c r="B124" s="41"/>
      <c r="C124" s="322" t="s">
        <v>136</v>
      </c>
      <c r="D124" s="260"/>
      <c r="E124" s="192" t="s">
        <v>110</v>
      </c>
      <c r="F124" s="313">
        <v>1</v>
      </c>
      <c r="G124" s="281">
        <v>3000</v>
      </c>
      <c r="H124" s="194">
        <f t="shared" si="11"/>
        <v>3000</v>
      </c>
      <c r="I124" s="344">
        <v>0</v>
      </c>
      <c r="J124" s="194">
        <f t="shared" si="12"/>
        <v>0</v>
      </c>
      <c r="K124" s="195">
        <f t="shared" si="13"/>
        <v>3000</v>
      </c>
      <c r="L124" s="307"/>
      <c r="N124" s="221"/>
      <c r="O124" s="52"/>
      <c r="Q124" s="38"/>
      <c r="R124" s="38"/>
      <c r="S124" s="38"/>
      <c r="T124" s="38"/>
    </row>
    <row r="125" spans="2:20" ht="22.15" customHeight="1">
      <c r="B125" s="41"/>
      <c r="C125" s="322"/>
      <c r="D125" s="260"/>
      <c r="E125" s="192"/>
      <c r="F125" s="313"/>
      <c r="G125" s="281"/>
      <c r="H125" s="194"/>
      <c r="I125" s="281"/>
      <c r="J125" s="194"/>
      <c r="K125" s="195"/>
      <c r="L125" s="307"/>
      <c r="N125" s="221"/>
      <c r="O125" s="52"/>
      <c r="Q125" s="38"/>
      <c r="R125" s="38"/>
      <c r="S125" s="38"/>
      <c r="T125" s="38"/>
    </row>
    <row r="126" spans="2:20" ht="22.15" customHeight="1">
      <c r="B126" s="41"/>
      <c r="C126" s="50" t="s">
        <v>128</v>
      </c>
      <c r="D126" s="50"/>
      <c r="E126" s="253"/>
      <c r="F126" s="254"/>
      <c r="G126" s="361"/>
      <c r="H126" s="254"/>
      <c r="I126" s="254"/>
      <c r="J126" s="254"/>
      <c r="K126" s="255"/>
      <c r="L126" s="307"/>
      <c r="N126" s="221"/>
      <c r="O126" s="52"/>
      <c r="Q126" s="38"/>
      <c r="R126" s="38"/>
      <c r="S126" s="38"/>
      <c r="T126" s="38"/>
    </row>
    <row r="127" spans="2:20" ht="22.15" customHeight="1">
      <c r="B127" s="41"/>
      <c r="C127" s="45" t="s">
        <v>137</v>
      </c>
      <c r="D127" s="45"/>
      <c r="E127" s="192" t="s">
        <v>12</v>
      </c>
      <c r="F127" s="313">
        <v>210</v>
      </c>
      <c r="G127" s="281">
        <v>0</v>
      </c>
      <c r="H127" s="194">
        <f t="shared" ref="H127:H134" si="14">F127*G127</f>
        <v>0</v>
      </c>
      <c r="I127" s="344">
        <v>0</v>
      </c>
      <c r="J127" s="194">
        <f t="shared" ref="J127:J134" si="15">F127*I127</f>
        <v>0</v>
      </c>
      <c r="K127" s="195">
        <f t="shared" ref="K127:K134" si="16">H127+J127</f>
        <v>0</v>
      </c>
      <c r="L127" s="307"/>
      <c r="N127" s="221"/>
      <c r="O127" s="52"/>
      <c r="Q127" s="38"/>
      <c r="R127" s="38"/>
      <c r="S127" s="38"/>
      <c r="T127" s="38"/>
    </row>
    <row r="128" spans="2:20" ht="22.15" customHeight="1">
      <c r="B128" s="41"/>
      <c r="C128" s="45" t="s">
        <v>130</v>
      </c>
      <c r="D128" s="45"/>
      <c r="E128" s="192" t="s">
        <v>114</v>
      </c>
      <c r="F128" s="313">
        <v>21</v>
      </c>
      <c r="G128" s="281">
        <v>0</v>
      </c>
      <c r="H128" s="194">
        <f t="shared" si="14"/>
        <v>0</v>
      </c>
      <c r="I128" s="344">
        <v>99</v>
      </c>
      <c r="J128" s="194">
        <f t="shared" si="15"/>
        <v>2079</v>
      </c>
      <c r="K128" s="195">
        <f t="shared" si="16"/>
        <v>2079</v>
      </c>
      <c r="L128" s="317" t="s">
        <v>150</v>
      </c>
      <c r="N128" s="221"/>
      <c r="O128" s="52"/>
      <c r="Q128" s="38"/>
      <c r="R128" s="38"/>
      <c r="S128" s="38"/>
      <c r="T128" s="38"/>
    </row>
    <row r="129" spans="2:20" ht="22.15" customHeight="1">
      <c r="B129" s="41"/>
      <c r="C129" s="45" t="s">
        <v>131</v>
      </c>
      <c r="D129" s="45"/>
      <c r="E129" s="192" t="s">
        <v>114</v>
      </c>
      <c r="F129" s="313">
        <v>11</v>
      </c>
      <c r="G129" s="281">
        <v>140</v>
      </c>
      <c r="H129" s="194">
        <f t="shared" si="14"/>
        <v>1540</v>
      </c>
      <c r="I129" s="344">
        <v>91</v>
      </c>
      <c r="J129" s="194">
        <f t="shared" si="15"/>
        <v>1001</v>
      </c>
      <c r="K129" s="195">
        <f t="shared" si="16"/>
        <v>2541</v>
      </c>
      <c r="L129" s="307"/>
      <c r="N129" s="221"/>
      <c r="O129" s="52"/>
      <c r="Q129" s="38"/>
      <c r="R129" s="38"/>
      <c r="S129" s="38"/>
      <c r="T129" s="38"/>
    </row>
    <row r="130" spans="2:20" ht="22.15" customHeight="1">
      <c r="B130" s="41"/>
      <c r="C130" s="45" t="s">
        <v>132</v>
      </c>
      <c r="D130" s="45"/>
      <c r="E130" s="192" t="s">
        <v>114</v>
      </c>
      <c r="F130" s="313">
        <v>26</v>
      </c>
      <c r="G130" s="281">
        <v>1850</v>
      </c>
      <c r="H130" s="194">
        <f t="shared" si="14"/>
        <v>48100</v>
      </c>
      <c r="I130" s="344">
        <v>306</v>
      </c>
      <c r="J130" s="194">
        <f t="shared" si="15"/>
        <v>7956</v>
      </c>
      <c r="K130" s="195">
        <f t="shared" si="16"/>
        <v>56056</v>
      </c>
      <c r="L130" s="307"/>
      <c r="N130" s="221"/>
      <c r="O130" s="52"/>
      <c r="Q130" s="38"/>
      <c r="R130" s="38"/>
      <c r="S130" s="38"/>
      <c r="T130" s="38"/>
    </row>
    <row r="131" spans="2:20" ht="22.15" customHeight="1">
      <c r="B131" s="41"/>
      <c r="C131" s="45" t="s">
        <v>133</v>
      </c>
      <c r="D131" s="45"/>
      <c r="E131" s="192" t="s">
        <v>12</v>
      </c>
      <c r="F131" s="313">
        <v>210</v>
      </c>
      <c r="G131" s="281">
        <v>27</v>
      </c>
      <c r="H131" s="194">
        <f t="shared" si="14"/>
        <v>5670</v>
      </c>
      <c r="I131" s="344">
        <v>5</v>
      </c>
      <c r="J131" s="194">
        <f t="shared" si="15"/>
        <v>1050</v>
      </c>
      <c r="K131" s="195">
        <f t="shared" si="16"/>
        <v>6720</v>
      </c>
      <c r="L131" s="307"/>
      <c r="N131" s="221"/>
      <c r="O131" s="52"/>
      <c r="Q131" s="38"/>
      <c r="R131" s="38"/>
      <c r="S131" s="38"/>
      <c r="T131" s="38"/>
    </row>
    <row r="132" spans="2:20" ht="22.15" customHeight="1">
      <c r="B132" s="41"/>
      <c r="C132" s="45" t="s">
        <v>134</v>
      </c>
      <c r="D132" s="45"/>
      <c r="E132" s="192" t="s">
        <v>12</v>
      </c>
      <c r="F132" s="313">
        <v>9</v>
      </c>
      <c r="G132" s="281">
        <v>400</v>
      </c>
      <c r="H132" s="194">
        <f t="shared" si="14"/>
        <v>3600</v>
      </c>
      <c r="I132" s="344">
        <v>133</v>
      </c>
      <c r="J132" s="194">
        <f t="shared" si="15"/>
        <v>1197</v>
      </c>
      <c r="K132" s="195">
        <f t="shared" si="16"/>
        <v>4797</v>
      </c>
      <c r="L132" s="307"/>
      <c r="N132" s="222"/>
      <c r="O132" s="52"/>
      <c r="Q132" s="38"/>
      <c r="R132" s="38"/>
      <c r="S132" s="38"/>
      <c r="T132" s="38"/>
    </row>
    <row r="133" spans="2:20" ht="22.15" customHeight="1">
      <c r="B133" s="41"/>
      <c r="C133" s="322" t="s">
        <v>135</v>
      </c>
      <c r="D133" s="260"/>
      <c r="E133" s="192" t="s">
        <v>120</v>
      </c>
      <c r="F133" s="313">
        <v>5</v>
      </c>
      <c r="G133" s="281">
        <v>27</v>
      </c>
      <c r="H133" s="194">
        <f t="shared" si="14"/>
        <v>135</v>
      </c>
      <c r="I133" s="344">
        <v>0</v>
      </c>
      <c r="J133" s="194">
        <f t="shared" si="15"/>
        <v>0</v>
      </c>
      <c r="K133" s="195">
        <f t="shared" si="16"/>
        <v>135</v>
      </c>
      <c r="L133" s="307"/>
      <c r="N133" s="222"/>
      <c r="O133" s="52"/>
      <c r="Q133" s="38"/>
      <c r="R133" s="38"/>
      <c r="S133" s="38"/>
      <c r="T133" s="38"/>
    </row>
    <row r="134" spans="2:20" ht="22.15" customHeight="1">
      <c r="B134" s="41"/>
      <c r="C134" s="322" t="s">
        <v>138</v>
      </c>
      <c r="D134" s="260"/>
      <c r="E134" s="192" t="s">
        <v>110</v>
      </c>
      <c r="F134" s="313">
        <v>1</v>
      </c>
      <c r="G134" s="281">
        <v>3000</v>
      </c>
      <c r="H134" s="194">
        <f t="shared" si="14"/>
        <v>3000</v>
      </c>
      <c r="I134" s="344">
        <v>0</v>
      </c>
      <c r="J134" s="194">
        <f t="shared" si="15"/>
        <v>0</v>
      </c>
      <c r="K134" s="195">
        <f t="shared" si="16"/>
        <v>3000</v>
      </c>
      <c r="L134" s="307"/>
      <c r="N134" s="222"/>
      <c r="O134" s="52"/>
      <c r="Q134" s="38"/>
      <c r="R134" s="38"/>
      <c r="S134" s="38"/>
      <c r="T134" s="38"/>
    </row>
    <row r="135" spans="2:20" ht="22.15" customHeight="1">
      <c r="B135" s="41"/>
      <c r="C135" s="504" t="s">
        <v>21</v>
      </c>
      <c r="D135" s="505"/>
      <c r="E135" s="324"/>
      <c r="F135" s="193"/>
      <c r="G135" s="368"/>
      <c r="H135" s="329">
        <f>SUM(H118:H134)</f>
        <v>173207</v>
      </c>
      <c r="I135" s="313"/>
      <c r="J135" s="330">
        <f>SUM(J118:J134)</f>
        <v>33653</v>
      </c>
      <c r="K135" s="331">
        <f>+SUM(K118:K134)</f>
        <v>206860</v>
      </c>
      <c r="L135" s="307"/>
      <c r="N135" s="222"/>
      <c r="O135" s="52"/>
      <c r="Q135" s="38"/>
      <c r="R135" s="38"/>
      <c r="S135" s="38"/>
      <c r="T135" s="38"/>
    </row>
    <row r="136" spans="2:20">
      <c r="B136" s="41"/>
      <c r="C136" s="459" t="s">
        <v>140</v>
      </c>
      <c r="D136" s="460"/>
      <c r="E136" s="253"/>
      <c r="F136" s="254"/>
      <c r="G136" s="361"/>
      <c r="H136" s="254"/>
      <c r="I136" s="254"/>
      <c r="J136" s="254"/>
      <c r="K136" s="255"/>
      <c r="L136" s="307"/>
    </row>
    <row r="137" spans="2:20">
      <c r="B137" s="41"/>
      <c r="C137" s="461" t="s">
        <v>142</v>
      </c>
      <c r="D137" s="462"/>
      <c r="E137" s="192" t="s">
        <v>114</v>
      </c>
      <c r="F137" s="313">
        <v>186</v>
      </c>
      <c r="G137" s="281">
        <v>0</v>
      </c>
      <c r="H137" s="194">
        <f t="shared" ref="H137:H141" si="17">F137*G137</f>
        <v>0</v>
      </c>
      <c r="I137" s="344">
        <v>99</v>
      </c>
      <c r="J137" s="194">
        <f t="shared" ref="J137:J141" si="18">F137*I137</f>
        <v>18414</v>
      </c>
      <c r="K137" s="197">
        <f t="shared" ref="K137:K141" si="19">H137+J137</f>
        <v>18414</v>
      </c>
      <c r="L137" s="317" t="s">
        <v>141</v>
      </c>
    </row>
    <row r="138" spans="2:20">
      <c r="B138" s="41"/>
      <c r="C138" s="45" t="s">
        <v>131</v>
      </c>
      <c r="D138" s="45"/>
      <c r="E138" s="192" t="s">
        <v>114</v>
      </c>
      <c r="F138" s="313">
        <v>56</v>
      </c>
      <c r="G138" s="281">
        <v>140</v>
      </c>
      <c r="H138" s="194">
        <f t="shared" si="17"/>
        <v>7840</v>
      </c>
      <c r="I138" s="344">
        <v>91</v>
      </c>
      <c r="J138" s="194">
        <f t="shared" si="18"/>
        <v>5096</v>
      </c>
      <c r="K138" s="197">
        <f t="shared" si="19"/>
        <v>12936</v>
      </c>
      <c r="L138" s="307"/>
    </row>
    <row r="139" spans="2:20">
      <c r="B139" s="41"/>
      <c r="C139" s="45" t="s">
        <v>132</v>
      </c>
      <c r="D139" s="45"/>
      <c r="E139" s="192" t="s">
        <v>114</v>
      </c>
      <c r="F139" s="313">
        <v>133.5</v>
      </c>
      <c r="G139" s="281">
        <v>1850</v>
      </c>
      <c r="H139" s="194">
        <f t="shared" si="17"/>
        <v>246975</v>
      </c>
      <c r="I139" s="344">
        <v>306</v>
      </c>
      <c r="J139" s="194">
        <f t="shared" si="18"/>
        <v>40851</v>
      </c>
      <c r="K139" s="197">
        <f t="shared" si="19"/>
        <v>287826</v>
      </c>
      <c r="L139" s="307"/>
    </row>
    <row r="140" spans="2:20">
      <c r="B140" s="41"/>
      <c r="C140" s="45" t="s">
        <v>133</v>
      </c>
      <c r="D140" s="45"/>
      <c r="E140" s="192" t="s">
        <v>12</v>
      </c>
      <c r="F140" s="313">
        <v>1100</v>
      </c>
      <c r="G140" s="281">
        <v>27</v>
      </c>
      <c r="H140" s="194">
        <f t="shared" si="17"/>
        <v>29700</v>
      </c>
      <c r="I140" s="344">
        <v>5</v>
      </c>
      <c r="J140" s="194">
        <f t="shared" si="18"/>
        <v>5500</v>
      </c>
      <c r="K140" s="197">
        <f t="shared" si="19"/>
        <v>35200</v>
      </c>
      <c r="L140" s="307"/>
    </row>
    <row r="141" spans="2:20">
      <c r="B141" s="41"/>
      <c r="C141" s="45" t="s">
        <v>134</v>
      </c>
      <c r="D141" s="45"/>
      <c r="E141" s="192" t="s">
        <v>12</v>
      </c>
      <c r="F141" s="313">
        <v>13</v>
      </c>
      <c r="G141" s="281">
        <v>400</v>
      </c>
      <c r="H141" s="194">
        <f t="shared" si="17"/>
        <v>5200</v>
      </c>
      <c r="I141" s="344">
        <v>133</v>
      </c>
      <c r="J141" s="194">
        <f t="shared" si="18"/>
        <v>1729</v>
      </c>
      <c r="K141" s="197">
        <f t="shared" si="19"/>
        <v>6929</v>
      </c>
      <c r="L141" s="307"/>
    </row>
    <row r="142" spans="2:20">
      <c r="B142" s="336"/>
      <c r="C142" s="508" t="s">
        <v>21</v>
      </c>
      <c r="D142" s="509"/>
      <c r="E142" s="337"/>
      <c r="F142" s="338"/>
      <c r="G142" s="371"/>
      <c r="H142" s="340">
        <f>SUM(H137:H141)</f>
        <v>289715</v>
      </c>
      <c r="I142" s="339"/>
      <c r="J142" s="341">
        <f>SUM(J137:J141)</f>
        <v>71590</v>
      </c>
      <c r="K142" s="342">
        <f>+SUM(K137:K141)</f>
        <v>361305</v>
      </c>
      <c r="L142" s="343"/>
    </row>
  </sheetData>
  <mergeCells count="89">
    <mergeCell ref="C86:D86"/>
    <mergeCell ref="C79:D79"/>
    <mergeCell ref="C91:D91"/>
    <mergeCell ref="C142:D142"/>
    <mergeCell ref="C136:D136"/>
    <mergeCell ref="C137:D137"/>
    <mergeCell ref="C116:D116"/>
    <mergeCell ref="C117:D117"/>
    <mergeCell ref="C135:D135"/>
    <mergeCell ref="C90:D90"/>
    <mergeCell ref="C109:D109"/>
    <mergeCell ref="C115:D115"/>
    <mergeCell ref="C92:D92"/>
    <mergeCell ref="C93:D93"/>
    <mergeCell ref="C94:D94"/>
    <mergeCell ref="C100:D100"/>
    <mergeCell ref="C76:D76"/>
    <mergeCell ref="C77:D77"/>
    <mergeCell ref="C81:D81"/>
    <mergeCell ref="C84:D84"/>
    <mergeCell ref="C85:D85"/>
    <mergeCell ref="C80:D80"/>
    <mergeCell ref="C72:D72"/>
    <mergeCell ref="C73:D73"/>
    <mergeCell ref="C74:D74"/>
    <mergeCell ref="C71:D71"/>
    <mergeCell ref="C42:D42"/>
    <mergeCell ref="C47:D47"/>
    <mergeCell ref="C28:D28"/>
    <mergeCell ref="C34:D34"/>
    <mergeCell ref="C35:D35"/>
    <mergeCell ref="C13:D13"/>
    <mergeCell ref="C69:D69"/>
    <mergeCell ref="C19:D19"/>
    <mergeCell ref="C20:D20"/>
    <mergeCell ref="C21:D21"/>
    <mergeCell ref="C22:D22"/>
    <mergeCell ref="C23:D23"/>
    <mergeCell ref="C29:D29"/>
    <mergeCell ref="C37:D37"/>
    <mergeCell ref="C24:D24"/>
    <mergeCell ref="C25:D25"/>
    <mergeCell ref="C36:D36"/>
    <mergeCell ref="C26:D26"/>
    <mergeCell ref="B3:L3"/>
    <mergeCell ref="C10:D10"/>
    <mergeCell ref="C14:D14"/>
    <mergeCell ref="C18:D18"/>
    <mergeCell ref="C15:D15"/>
    <mergeCell ref="C16:D16"/>
    <mergeCell ref="C17:D17"/>
    <mergeCell ref="C11:D11"/>
    <mergeCell ref="F8:F9"/>
    <mergeCell ref="L8:L9"/>
    <mergeCell ref="B8:B9"/>
    <mergeCell ref="C8:D9"/>
    <mergeCell ref="E8:E9"/>
    <mergeCell ref="C27:D27"/>
    <mergeCell ref="C48:D48"/>
    <mergeCell ref="C46:D46"/>
    <mergeCell ref="C49:D49"/>
    <mergeCell ref="B1:L1"/>
    <mergeCell ref="B2:L2"/>
    <mergeCell ref="B4:L4"/>
    <mergeCell ref="B5:L5"/>
    <mergeCell ref="C44:D44"/>
    <mergeCell ref="C30:D30"/>
    <mergeCell ref="C41:D41"/>
    <mergeCell ref="B6:L6"/>
    <mergeCell ref="B7:L7"/>
    <mergeCell ref="C12:D12"/>
    <mergeCell ref="C32:D32"/>
    <mergeCell ref="C31:D31"/>
    <mergeCell ref="C33:D33"/>
    <mergeCell ref="C101:D101"/>
    <mergeCell ref="C102:D102"/>
    <mergeCell ref="C108:D108"/>
    <mergeCell ref="C38:D38"/>
    <mergeCell ref="C39:D39"/>
    <mergeCell ref="C40:D40"/>
    <mergeCell ref="C68:D68"/>
    <mergeCell ref="C87:D87"/>
    <mergeCell ref="C50:D50"/>
    <mergeCell ref="C51:D51"/>
    <mergeCell ref="C78:D78"/>
    <mergeCell ref="C70:D70"/>
    <mergeCell ref="C43:D43"/>
    <mergeCell ref="C75:D75"/>
    <mergeCell ref="C45:D45"/>
  </mergeCells>
  <phoneticPr fontId="41" type="noConversion"/>
  <pageMargins left="0.31496062992125984" right="0.33" top="0.74803149606299213" bottom="0.74803149606299213" header="0.31496062992125984" footer="0.31496062992125984"/>
  <pageSetup paperSize="9" scale="62" orientation="portrait" horizontalDpi="4294967293" verticalDpi="4294967293" r:id="rId1"/>
  <headerFooter>
    <oddHeader>&amp;R&amp;"Angsana New,ธรรมดา"&amp;14แบบปร.4(ก)แผ่น &amp;P/&amp;N</oddHeader>
  </headerFooter>
  <rowBreaks count="3" manualBreakCount="3">
    <brk id="42" min="1" max="11" man="1"/>
    <brk id="77" min="1" max="11" man="1"/>
    <brk id="115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33CC-512C-4CAA-8405-BD84A375E846}">
  <dimension ref="A1:W142"/>
  <sheetViews>
    <sheetView tabSelected="1" view="pageBreakPreview" topLeftCell="B10" zoomScaleNormal="100" zoomScaleSheetLayoutView="100" workbookViewId="0">
      <selection activeCell="G53" sqref="G53"/>
    </sheetView>
  </sheetViews>
  <sheetFormatPr defaultRowHeight="18.75"/>
  <cols>
    <col min="1" max="1" width="6.83203125" style="38" hidden="1" customWidth="1"/>
    <col min="2" max="2" width="5.83203125" style="36" customWidth="1"/>
    <col min="3" max="3" width="5.5" style="276" customWidth="1"/>
    <col min="4" max="4" width="60.6640625" style="277" customWidth="1"/>
    <col min="5" max="5" width="9" style="277" customWidth="1"/>
    <col min="6" max="6" width="11" style="277" customWidth="1"/>
    <col min="7" max="7" width="12.33203125" style="372" customWidth="1"/>
    <col min="8" max="8" width="14.6640625" style="278" customWidth="1"/>
    <col min="9" max="9" width="12" style="278" customWidth="1"/>
    <col min="10" max="10" width="13.1640625" style="279" customWidth="1"/>
    <col min="11" max="11" width="18.1640625" style="280" customWidth="1"/>
    <col min="12" max="12" width="18.5" style="308" customWidth="1"/>
    <col min="13" max="13" width="16.5" style="36" customWidth="1"/>
    <col min="14" max="14" width="18.1640625" style="37" customWidth="1"/>
    <col min="15" max="15" width="15.6640625" style="38" customWidth="1"/>
    <col min="16" max="16" width="12.33203125" style="38" customWidth="1"/>
    <col min="17" max="17" width="10.83203125" style="49" customWidth="1"/>
    <col min="18" max="18" width="10.6640625" style="49" customWidth="1"/>
    <col min="19" max="19" width="10.33203125" style="48" customWidth="1"/>
    <col min="20" max="20" width="14.6640625" style="49" customWidth="1"/>
    <col min="21" max="16384" width="9.33203125" style="38"/>
  </cols>
  <sheetData>
    <row r="1" spans="2:23" ht="35.25" customHeight="1">
      <c r="B1" s="477" t="s">
        <v>50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  <c r="Q1" s="38"/>
      <c r="R1" s="38"/>
      <c r="S1" s="38"/>
      <c r="T1" s="38"/>
    </row>
    <row r="2" spans="2:23" ht="22.5" customHeight="1">
      <c r="B2" s="478" t="s">
        <v>101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Q2" s="38"/>
      <c r="R2" s="38"/>
      <c r="S2" s="38"/>
      <c r="T2" s="38"/>
    </row>
    <row r="3" spans="2:23" ht="22.5" customHeight="1">
      <c r="B3" s="478" t="str">
        <f>ปร5!A3</f>
        <v>ชื่อโครงการ/งานปรับปรุงพื้น ถนนและทางเท้า ภายในมหาวิทยาลัยราชภัฏลำปาง</v>
      </c>
      <c r="C3" s="478"/>
      <c r="D3" s="478"/>
      <c r="E3" s="478"/>
      <c r="F3" s="478"/>
      <c r="G3" s="478"/>
      <c r="H3" s="478"/>
      <c r="I3" s="478"/>
      <c r="J3" s="478"/>
      <c r="K3" s="478"/>
      <c r="L3" s="478"/>
      <c r="N3" s="190"/>
      <c r="O3" s="191"/>
      <c r="P3" s="191"/>
      <c r="Q3" s="191"/>
      <c r="R3" s="191"/>
      <c r="S3" s="191"/>
      <c r="T3" s="191"/>
      <c r="U3" s="191"/>
      <c r="V3" s="191"/>
      <c r="W3" s="191"/>
    </row>
    <row r="4" spans="2:23">
      <c r="B4" s="478" t="s">
        <v>92</v>
      </c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2:23">
      <c r="B5" s="478" t="s">
        <v>91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39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2:23">
      <c r="B6" s="478" t="str">
        <f>ปร5!A6</f>
        <v>คำนวณราคากลางโดย   งานอาคารสถานที่     เมื่อวันที่ 7    เดือน   มกราคม   พ.ศ.    2563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39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2:23" ht="19.5" thickBot="1">
      <c r="B7" s="481" t="s">
        <v>55</v>
      </c>
      <c r="C7" s="482"/>
      <c r="D7" s="482"/>
      <c r="E7" s="482"/>
      <c r="F7" s="482"/>
      <c r="G7" s="482"/>
      <c r="H7" s="482"/>
      <c r="I7" s="482"/>
      <c r="J7" s="482"/>
      <c r="K7" s="482"/>
      <c r="L7" s="483" t="s">
        <v>55</v>
      </c>
      <c r="M7" s="39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2:23" ht="22.15" customHeight="1" thickTop="1">
      <c r="B8" s="494" t="s">
        <v>13</v>
      </c>
      <c r="C8" s="496" t="s">
        <v>15</v>
      </c>
      <c r="D8" s="497"/>
      <c r="E8" s="490" t="s">
        <v>16</v>
      </c>
      <c r="F8" s="490" t="s">
        <v>17</v>
      </c>
      <c r="G8" s="352" t="s">
        <v>18</v>
      </c>
      <c r="H8" s="223"/>
      <c r="I8" s="224" t="s">
        <v>19</v>
      </c>
      <c r="J8" s="225"/>
      <c r="K8" s="226" t="s">
        <v>20</v>
      </c>
      <c r="L8" s="492" t="s">
        <v>14</v>
      </c>
      <c r="M8" s="39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2:23" ht="22.15" customHeight="1">
      <c r="B9" s="495"/>
      <c r="C9" s="498"/>
      <c r="D9" s="499"/>
      <c r="E9" s="491"/>
      <c r="F9" s="491"/>
      <c r="G9" s="353" t="s">
        <v>51</v>
      </c>
      <c r="H9" s="227" t="s">
        <v>52</v>
      </c>
      <c r="I9" s="227" t="s">
        <v>51</v>
      </c>
      <c r="J9" s="227" t="s">
        <v>52</v>
      </c>
      <c r="K9" s="228" t="s">
        <v>53</v>
      </c>
      <c r="L9" s="493"/>
      <c r="Q9" s="38"/>
      <c r="R9" s="38"/>
      <c r="S9" s="38"/>
      <c r="T9" s="38"/>
    </row>
    <row r="10" spans="2:23" ht="22.15" customHeight="1">
      <c r="B10" s="31"/>
      <c r="C10" s="486" t="s">
        <v>86</v>
      </c>
      <c r="D10" s="487"/>
      <c r="E10" s="229"/>
      <c r="F10" s="230"/>
      <c r="G10" s="354"/>
      <c r="H10" s="229"/>
      <c r="I10" s="229"/>
      <c r="J10" s="229"/>
      <c r="K10" s="231"/>
      <c r="L10" s="300"/>
      <c r="Q10" s="38"/>
      <c r="R10" s="38"/>
      <c r="S10" s="38"/>
      <c r="T10" s="38"/>
    </row>
    <row r="11" spans="2:23" ht="22.15" customHeight="1">
      <c r="B11" s="32"/>
      <c r="C11" s="488" t="s">
        <v>67</v>
      </c>
      <c r="D11" s="489"/>
      <c r="E11" s="232"/>
      <c r="F11" s="233"/>
      <c r="G11" s="355"/>
      <c r="H11" s="232"/>
      <c r="I11" s="235"/>
      <c r="J11" s="235"/>
      <c r="K11" s="236"/>
      <c r="L11" s="301"/>
      <c r="Q11" s="38"/>
      <c r="R11" s="38"/>
      <c r="S11" s="38"/>
      <c r="T11" s="38"/>
    </row>
    <row r="12" spans="2:23" ht="22.15" customHeight="1">
      <c r="B12" s="32">
        <v>1</v>
      </c>
      <c r="C12" s="484" t="s">
        <v>90</v>
      </c>
      <c r="D12" s="485"/>
      <c r="E12" s="237" t="s">
        <v>21</v>
      </c>
      <c r="F12" s="233"/>
      <c r="G12" s="356"/>
      <c r="H12" s="232"/>
      <c r="I12" s="235"/>
      <c r="J12" s="235"/>
      <c r="K12" s="238"/>
      <c r="L12" s="303"/>
      <c r="Q12" s="38"/>
      <c r="R12" s="38"/>
      <c r="S12" s="38"/>
      <c r="T12" s="38"/>
    </row>
    <row r="13" spans="2:23" ht="22.15" customHeight="1">
      <c r="B13" s="32">
        <v>2</v>
      </c>
      <c r="C13" s="484" t="s">
        <v>68</v>
      </c>
      <c r="D13" s="485"/>
      <c r="E13" s="237" t="s">
        <v>21</v>
      </c>
      <c r="F13" s="239"/>
      <c r="G13" s="356"/>
      <c r="H13" s="237"/>
      <c r="I13" s="235"/>
      <c r="J13" s="235"/>
      <c r="K13" s="240"/>
      <c r="L13" s="302"/>
      <c r="Q13" s="38"/>
      <c r="R13" s="38"/>
      <c r="S13" s="38"/>
      <c r="T13" s="38"/>
    </row>
    <row r="14" spans="2:23" ht="22.15" customHeight="1">
      <c r="B14" s="32">
        <v>3</v>
      </c>
      <c r="C14" s="484" t="s">
        <v>69</v>
      </c>
      <c r="D14" s="485"/>
      <c r="E14" s="237" t="s">
        <v>21</v>
      </c>
      <c r="F14" s="241"/>
      <c r="G14" s="356"/>
      <c r="H14" s="237"/>
      <c r="I14" s="235"/>
      <c r="J14" s="235"/>
      <c r="K14" s="240"/>
      <c r="L14" s="303"/>
      <c r="Q14" s="38"/>
      <c r="R14" s="38"/>
      <c r="S14" s="38"/>
      <c r="T14" s="38"/>
    </row>
    <row r="15" spans="2:23" ht="22.15" customHeight="1">
      <c r="B15" s="33">
        <v>4</v>
      </c>
      <c r="C15" s="484" t="s">
        <v>93</v>
      </c>
      <c r="D15" s="485"/>
      <c r="E15" s="242" t="s">
        <v>21</v>
      </c>
      <c r="F15" s="233"/>
      <c r="G15" s="357"/>
      <c r="H15" s="235"/>
      <c r="I15" s="235"/>
      <c r="J15" s="235"/>
      <c r="K15" s="240"/>
      <c r="L15" s="303"/>
      <c r="Q15" s="38"/>
      <c r="R15" s="38"/>
      <c r="S15" s="38"/>
      <c r="T15" s="38"/>
    </row>
    <row r="16" spans="2:23" ht="22.15" customHeight="1">
      <c r="B16" s="33"/>
      <c r="C16" s="457"/>
      <c r="D16" s="458"/>
      <c r="E16" s="235"/>
      <c r="F16" s="233"/>
      <c r="G16" s="357"/>
      <c r="H16" s="235"/>
      <c r="I16" s="235"/>
      <c r="J16" s="235"/>
      <c r="K16" s="243"/>
      <c r="L16" s="303"/>
      <c r="Q16" s="38"/>
      <c r="R16" s="38"/>
      <c r="S16" s="38"/>
      <c r="T16" s="38"/>
    </row>
    <row r="17" spans="2:20" ht="22.15" customHeight="1">
      <c r="B17" s="33"/>
      <c r="C17" s="457"/>
      <c r="D17" s="458"/>
      <c r="E17" s="235"/>
      <c r="F17" s="233"/>
      <c r="G17" s="357"/>
      <c r="H17" s="235"/>
      <c r="I17" s="235"/>
      <c r="J17" s="235"/>
      <c r="K17" s="243"/>
      <c r="L17" s="303"/>
      <c r="Q17" s="38"/>
      <c r="R17" s="38"/>
      <c r="S17" s="38"/>
      <c r="T17" s="38"/>
    </row>
    <row r="18" spans="2:20" ht="22.15" customHeight="1">
      <c r="B18" s="33"/>
      <c r="C18" s="457"/>
      <c r="D18" s="458"/>
      <c r="E18" s="235"/>
      <c r="F18" s="233"/>
      <c r="G18" s="357"/>
      <c r="H18" s="235"/>
      <c r="I18" s="235"/>
      <c r="J18" s="235"/>
      <c r="K18" s="243"/>
      <c r="L18" s="303"/>
      <c r="Q18" s="38"/>
      <c r="R18" s="38"/>
      <c r="S18" s="38"/>
      <c r="T18" s="38"/>
    </row>
    <row r="19" spans="2:20" ht="22.15" customHeight="1">
      <c r="B19" s="33"/>
      <c r="C19" s="457"/>
      <c r="D19" s="458"/>
      <c r="E19" s="235"/>
      <c r="F19" s="233"/>
      <c r="G19" s="357"/>
      <c r="H19" s="235"/>
      <c r="I19" s="235"/>
      <c r="J19" s="235"/>
      <c r="K19" s="243"/>
      <c r="L19" s="303"/>
      <c r="Q19" s="38"/>
      <c r="R19" s="38"/>
      <c r="S19" s="38"/>
      <c r="T19" s="38"/>
    </row>
    <row r="20" spans="2:20" ht="22.15" customHeight="1">
      <c r="B20" s="33"/>
      <c r="C20" s="457"/>
      <c r="D20" s="458"/>
      <c r="E20" s="235"/>
      <c r="F20" s="233"/>
      <c r="G20" s="357"/>
      <c r="H20" s="235"/>
      <c r="I20" s="235"/>
      <c r="J20" s="235"/>
      <c r="K20" s="243"/>
      <c r="L20" s="303"/>
      <c r="Q20" s="38"/>
      <c r="R20" s="38"/>
      <c r="S20" s="38"/>
      <c r="T20" s="38"/>
    </row>
    <row r="21" spans="2:20" ht="22.15" customHeight="1">
      <c r="B21" s="33"/>
      <c r="C21" s="457"/>
      <c r="D21" s="458"/>
      <c r="E21" s="235"/>
      <c r="F21" s="233"/>
      <c r="G21" s="357"/>
      <c r="H21" s="235"/>
      <c r="I21" s="235"/>
      <c r="J21" s="235"/>
      <c r="K21" s="243"/>
      <c r="L21" s="303"/>
      <c r="Q21" s="38"/>
      <c r="R21" s="38"/>
      <c r="S21" s="38"/>
      <c r="T21" s="38"/>
    </row>
    <row r="22" spans="2:20" ht="22.15" customHeight="1">
      <c r="B22" s="33"/>
      <c r="C22" s="457"/>
      <c r="D22" s="458"/>
      <c r="E22" s="235"/>
      <c r="F22" s="233"/>
      <c r="G22" s="357"/>
      <c r="H22" s="235"/>
      <c r="I22" s="235"/>
      <c r="J22" s="235"/>
      <c r="K22" s="243"/>
      <c r="L22" s="303"/>
      <c r="Q22" s="38"/>
      <c r="R22" s="38"/>
      <c r="S22" s="38"/>
      <c r="T22" s="38"/>
    </row>
    <row r="23" spans="2:20" ht="22.15" customHeight="1">
      <c r="B23" s="33"/>
      <c r="C23" s="457"/>
      <c r="D23" s="458"/>
      <c r="E23" s="235"/>
      <c r="F23" s="233"/>
      <c r="G23" s="357"/>
      <c r="H23" s="235"/>
      <c r="I23" s="235"/>
      <c r="J23" s="235"/>
      <c r="K23" s="243"/>
      <c r="L23" s="303"/>
      <c r="Q23" s="38"/>
      <c r="R23" s="38"/>
      <c r="S23" s="38"/>
      <c r="T23" s="38"/>
    </row>
    <row r="24" spans="2:20" ht="22.15" customHeight="1">
      <c r="B24" s="33"/>
      <c r="C24" s="457"/>
      <c r="D24" s="458"/>
      <c r="E24" s="235"/>
      <c r="F24" s="233"/>
      <c r="G24" s="357"/>
      <c r="H24" s="235"/>
      <c r="I24" s="235"/>
      <c r="J24" s="235"/>
      <c r="K24" s="243"/>
      <c r="L24" s="303"/>
      <c r="Q24" s="38"/>
      <c r="R24" s="38"/>
      <c r="S24" s="38"/>
      <c r="T24" s="38"/>
    </row>
    <row r="25" spans="2:20" ht="22.15" customHeight="1">
      <c r="B25" s="33"/>
      <c r="C25" s="457"/>
      <c r="D25" s="458"/>
      <c r="E25" s="235"/>
      <c r="F25" s="233"/>
      <c r="G25" s="357"/>
      <c r="H25" s="235"/>
      <c r="I25" s="235"/>
      <c r="J25" s="235"/>
      <c r="K25" s="243"/>
      <c r="L25" s="303"/>
      <c r="Q25" s="38"/>
      <c r="R25" s="38"/>
      <c r="S25" s="38"/>
      <c r="T25" s="38"/>
    </row>
    <row r="26" spans="2:20" ht="22.15" customHeight="1">
      <c r="B26" s="33"/>
      <c r="C26" s="457"/>
      <c r="D26" s="458"/>
      <c r="E26" s="235"/>
      <c r="F26" s="233"/>
      <c r="G26" s="357"/>
      <c r="H26" s="235"/>
      <c r="I26" s="235"/>
      <c r="J26" s="235"/>
      <c r="K26" s="243"/>
      <c r="L26" s="303"/>
      <c r="Q26" s="38"/>
      <c r="R26" s="38"/>
      <c r="S26" s="38"/>
      <c r="T26" s="38"/>
    </row>
    <row r="27" spans="2:20" ht="22.15" customHeight="1">
      <c r="B27" s="33"/>
      <c r="C27" s="457"/>
      <c r="D27" s="458"/>
      <c r="E27" s="235"/>
      <c r="F27" s="233"/>
      <c r="G27" s="357"/>
      <c r="H27" s="235"/>
      <c r="I27" s="235"/>
      <c r="J27" s="235"/>
      <c r="K27" s="243"/>
      <c r="L27" s="303"/>
      <c r="Q27" s="38"/>
      <c r="R27" s="38"/>
      <c r="S27" s="38"/>
      <c r="T27" s="38"/>
    </row>
    <row r="28" spans="2:20" ht="22.15" customHeight="1">
      <c r="B28" s="33"/>
      <c r="C28" s="457"/>
      <c r="D28" s="458"/>
      <c r="E28" s="232"/>
      <c r="F28" s="233"/>
      <c r="G28" s="357"/>
      <c r="H28" s="232"/>
      <c r="I28" s="235"/>
      <c r="J28" s="235"/>
      <c r="K28" s="243"/>
      <c r="L28" s="303"/>
      <c r="Q28" s="38"/>
      <c r="R28" s="38"/>
      <c r="S28" s="38"/>
      <c r="T28" s="38"/>
    </row>
    <row r="29" spans="2:20" ht="22.15" customHeight="1">
      <c r="B29" s="33"/>
      <c r="C29" s="457"/>
      <c r="D29" s="458"/>
      <c r="E29" s="232"/>
      <c r="F29" s="233"/>
      <c r="G29" s="357"/>
      <c r="H29" s="232"/>
      <c r="I29" s="235"/>
      <c r="J29" s="235"/>
      <c r="K29" s="243"/>
      <c r="L29" s="303"/>
      <c r="Q29" s="38"/>
      <c r="R29" s="38"/>
      <c r="S29" s="38"/>
      <c r="T29" s="38"/>
    </row>
    <row r="30" spans="2:20" ht="22.15" customHeight="1">
      <c r="B30" s="33"/>
      <c r="C30" s="457"/>
      <c r="D30" s="458"/>
      <c r="E30" s="232"/>
      <c r="F30" s="233"/>
      <c r="G30" s="357"/>
      <c r="H30" s="232"/>
      <c r="I30" s="235"/>
      <c r="J30" s="235"/>
      <c r="K30" s="243"/>
      <c r="L30" s="303"/>
      <c r="Q30" s="38"/>
      <c r="R30" s="38"/>
      <c r="S30" s="38"/>
      <c r="T30" s="38"/>
    </row>
    <row r="31" spans="2:20" ht="22.15" customHeight="1">
      <c r="B31" s="33"/>
      <c r="C31" s="457"/>
      <c r="D31" s="458"/>
      <c r="E31" s="232"/>
      <c r="F31" s="233"/>
      <c r="G31" s="357"/>
      <c r="H31" s="232"/>
      <c r="I31" s="235"/>
      <c r="J31" s="235"/>
      <c r="K31" s="243"/>
      <c r="L31" s="303"/>
      <c r="Q31" s="38"/>
      <c r="R31" s="38"/>
      <c r="S31" s="38"/>
      <c r="T31" s="38"/>
    </row>
    <row r="32" spans="2:20" ht="22.15" customHeight="1">
      <c r="B32" s="33"/>
      <c r="C32" s="457"/>
      <c r="D32" s="458"/>
      <c r="E32" s="232"/>
      <c r="F32" s="233"/>
      <c r="G32" s="357"/>
      <c r="H32" s="232"/>
      <c r="I32" s="235"/>
      <c r="J32" s="235"/>
      <c r="K32" s="243"/>
      <c r="L32" s="303"/>
      <c r="Q32" s="38"/>
      <c r="R32" s="38"/>
      <c r="S32" s="38"/>
      <c r="T32" s="38"/>
    </row>
    <row r="33" spans="2:20" ht="22.15" customHeight="1">
      <c r="B33" s="33"/>
      <c r="C33" s="457"/>
      <c r="D33" s="458"/>
      <c r="E33" s="232"/>
      <c r="F33" s="233"/>
      <c r="G33" s="357"/>
      <c r="H33" s="232"/>
      <c r="I33" s="235"/>
      <c r="J33" s="235"/>
      <c r="K33" s="243"/>
      <c r="L33" s="303"/>
      <c r="Q33" s="38"/>
      <c r="R33" s="38"/>
      <c r="S33" s="38"/>
      <c r="T33" s="38"/>
    </row>
    <row r="34" spans="2:20" ht="22.15" customHeight="1">
      <c r="B34" s="33"/>
      <c r="C34" s="457"/>
      <c r="D34" s="458"/>
      <c r="E34" s="232"/>
      <c r="F34" s="233"/>
      <c r="G34" s="357"/>
      <c r="H34" s="232"/>
      <c r="I34" s="235"/>
      <c r="J34" s="235"/>
      <c r="K34" s="243"/>
      <c r="L34" s="303"/>
      <c r="Q34" s="38"/>
      <c r="R34" s="38"/>
      <c r="S34" s="38"/>
      <c r="T34" s="38"/>
    </row>
    <row r="35" spans="2:20" ht="22.15" customHeight="1">
      <c r="B35" s="33"/>
      <c r="C35" s="457"/>
      <c r="D35" s="458"/>
      <c r="E35" s="232"/>
      <c r="F35" s="233"/>
      <c r="G35" s="357"/>
      <c r="H35" s="232"/>
      <c r="I35" s="235"/>
      <c r="J35" s="235"/>
      <c r="K35" s="243"/>
      <c r="L35" s="303"/>
      <c r="Q35" s="38"/>
      <c r="R35" s="38"/>
      <c r="S35" s="38"/>
      <c r="T35" s="38"/>
    </row>
    <row r="36" spans="2:20" ht="22.15" customHeight="1">
      <c r="B36" s="33"/>
      <c r="C36" s="457"/>
      <c r="D36" s="458"/>
      <c r="E36" s="232"/>
      <c r="F36" s="233"/>
      <c r="G36" s="357"/>
      <c r="H36" s="232"/>
      <c r="I36" s="235"/>
      <c r="J36" s="235"/>
      <c r="K36" s="243"/>
      <c r="L36" s="303"/>
      <c r="Q36" s="38"/>
      <c r="R36" s="38"/>
      <c r="S36" s="38"/>
      <c r="T36" s="38"/>
    </row>
    <row r="37" spans="2:20" ht="22.15" customHeight="1">
      <c r="B37" s="33"/>
      <c r="C37" s="457"/>
      <c r="D37" s="458"/>
      <c r="E37" s="232"/>
      <c r="F37" s="233"/>
      <c r="G37" s="357"/>
      <c r="H37" s="232"/>
      <c r="I37" s="235"/>
      <c r="J37" s="235"/>
      <c r="K37" s="243"/>
      <c r="L37" s="303"/>
      <c r="Q37" s="38"/>
      <c r="R37" s="38"/>
      <c r="S37" s="38"/>
      <c r="T37" s="38"/>
    </row>
    <row r="38" spans="2:20" ht="22.15" customHeight="1">
      <c r="B38" s="33"/>
      <c r="C38" s="457"/>
      <c r="D38" s="458"/>
      <c r="E38" s="232"/>
      <c r="F38" s="233"/>
      <c r="G38" s="357"/>
      <c r="H38" s="232"/>
      <c r="I38" s="235"/>
      <c r="J38" s="235"/>
      <c r="K38" s="243"/>
      <c r="L38" s="303"/>
      <c r="Q38" s="38"/>
      <c r="R38" s="38"/>
      <c r="S38" s="38"/>
      <c r="T38" s="38"/>
    </row>
    <row r="39" spans="2:20" ht="22.15" customHeight="1">
      <c r="B39" s="33"/>
      <c r="C39" s="457"/>
      <c r="D39" s="458"/>
      <c r="E39" s="232"/>
      <c r="F39" s="233"/>
      <c r="G39" s="357"/>
      <c r="H39" s="232"/>
      <c r="I39" s="235"/>
      <c r="J39" s="235"/>
      <c r="K39" s="243"/>
      <c r="L39" s="303"/>
      <c r="Q39" s="38"/>
      <c r="R39" s="38"/>
      <c r="S39" s="38"/>
      <c r="T39" s="38"/>
    </row>
    <row r="40" spans="2:20" ht="22.15" customHeight="1">
      <c r="B40" s="33"/>
      <c r="C40" s="457"/>
      <c r="D40" s="458"/>
      <c r="E40" s="232"/>
      <c r="F40" s="233"/>
      <c r="G40" s="357"/>
      <c r="H40" s="232"/>
      <c r="I40" s="235"/>
      <c r="J40" s="235"/>
      <c r="K40" s="243"/>
      <c r="L40" s="303"/>
      <c r="Q40" s="38"/>
      <c r="R40" s="38"/>
      <c r="S40" s="38"/>
      <c r="T40" s="38"/>
    </row>
    <row r="41" spans="2:20" ht="22.15" customHeight="1">
      <c r="B41" s="34"/>
      <c r="C41" s="479"/>
      <c r="D41" s="480"/>
      <c r="E41" s="244"/>
      <c r="F41" s="245"/>
      <c r="G41" s="358"/>
      <c r="H41" s="244"/>
      <c r="I41" s="246"/>
      <c r="J41" s="246"/>
      <c r="K41" s="240"/>
      <c r="L41" s="304"/>
      <c r="Q41" s="38"/>
      <c r="R41" s="38"/>
      <c r="S41" s="38"/>
      <c r="T41" s="38"/>
    </row>
    <row r="42" spans="2:20" ht="22.15" customHeight="1">
      <c r="B42" s="35"/>
      <c r="C42" s="500" t="s">
        <v>87</v>
      </c>
      <c r="D42" s="501"/>
      <c r="E42" s="247"/>
      <c r="F42" s="248"/>
      <c r="G42" s="359"/>
      <c r="H42" s="247"/>
      <c r="I42" s="249"/>
      <c r="J42" s="247"/>
      <c r="K42" s="250"/>
      <c r="L42" s="305"/>
      <c r="Q42" s="38"/>
      <c r="R42" s="38"/>
      <c r="S42" s="38"/>
      <c r="T42" s="38"/>
    </row>
    <row r="43" spans="2:20" ht="22.15" customHeight="1">
      <c r="B43" s="51">
        <v>1</v>
      </c>
      <c r="C43" s="471" t="s">
        <v>90</v>
      </c>
      <c r="D43" s="472"/>
      <c r="E43" s="251"/>
      <c r="F43" s="252"/>
      <c r="G43" s="360"/>
      <c r="H43" s="244"/>
      <c r="I43" s="234"/>
      <c r="J43" s="244"/>
      <c r="K43" s="238"/>
      <c r="L43" s="306"/>
      <c r="Q43" s="38"/>
      <c r="R43" s="38"/>
      <c r="S43" s="38"/>
      <c r="T43" s="38"/>
    </row>
    <row r="44" spans="2:20" ht="22.15" customHeight="1">
      <c r="B44" s="41"/>
      <c r="C44" s="473" t="s">
        <v>108</v>
      </c>
      <c r="D44" s="474"/>
      <c r="E44" s="253" t="s">
        <v>21</v>
      </c>
      <c r="F44" s="254"/>
      <c r="G44" s="361"/>
      <c r="H44" s="254"/>
      <c r="I44" s="254"/>
      <c r="J44" s="254"/>
      <c r="K44" s="255"/>
      <c r="L44" s="307"/>
      <c r="Q44" s="38"/>
      <c r="R44" s="38"/>
      <c r="S44" s="38"/>
      <c r="T44" s="38"/>
    </row>
    <row r="45" spans="2:20" ht="22.15" customHeight="1">
      <c r="B45" s="41"/>
      <c r="C45" s="473" t="s">
        <v>139</v>
      </c>
      <c r="D45" s="474"/>
      <c r="E45" s="253" t="s">
        <v>21</v>
      </c>
      <c r="F45" s="254"/>
      <c r="G45" s="361"/>
      <c r="H45" s="254"/>
      <c r="I45" s="254"/>
      <c r="J45" s="254"/>
      <c r="K45" s="255"/>
      <c r="L45" s="307"/>
      <c r="Q45" s="38"/>
      <c r="R45" s="38"/>
      <c r="S45" s="38"/>
      <c r="T45" s="38"/>
    </row>
    <row r="46" spans="2:20" ht="22.15" customHeight="1">
      <c r="B46" s="41"/>
      <c r="C46" s="475" t="s">
        <v>126</v>
      </c>
      <c r="D46" s="476"/>
      <c r="E46" s="253" t="s">
        <v>21</v>
      </c>
      <c r="F46" s="254"/>
      <c r="G46" s="361"/>
      <c r="H46" s="254"/>
      <c r="I46" s="254"/>
      <c r="J46" s="254"/>
      <c r="K46" s="255"/>
      <c r="L46" s="307"/>
      <c r="Q46" s="38"/>
      <c r="R46" s="38"/>
      <c r="S46" s="38"/>
      <c r="T46" s="38"/>
    </row>
    <row r="47" spans="2:20" ht="22.15" customHeight="1">
      <c r="B47" s="41"/>
      <c r="C47" s="502" t="s">
        <v>125</v>
      </c>
      <c r="D47" s="503"/>
      <c r="E47" s="253" t="s">
        <v>21</v>
      </c>
      <c r="F47" s="254"/>
      <c r="G47" s="361"/>
      <c r="H47" s="254"/>
      <c r="I47" s="254"/>
      <c r="J47" s="254"/>
      <c r="K47" s="255"/>
      <c r="L47" s="307"/>
      <c r="Q47" s="38"/>
      <c r="R47" s="38"/>
      <c r="S47" s="38"/>
      <c r="T47" s="38"/>
    </row>
    <row r="48" spans="2:20" ht="22.15" customHeight="1">
      <c r="B48" s="41"/>
      <c r="C48" s="475" t="s">
        <v>127</v>
      </c>
      <c r="D48" s="476"/>
      <c r="E48" s="253" t="s">
        <v>21</v>
      </c>
      <c r="F48" s="257"/>
      <c r="G48" s="361"/>
      <c r="H48" s="254"/>
      <c r="I48" s="254"/>
      <c r="J48" s="254"/>
      <c r="K48" s="255"/>
      <c r="L48" s="307"/>
      <c r="Q48" s="38"/>
      <c r="R48" s="38"/>
      <c r="S48" s="38"/>
      <c r="T48" s="38"/>
    </row>
    <row r="49" spans="2:20" ht="22.15" customHeight="1">
      <c r="B49" s="41"/>
      <c r="C49" s="459" t="s">
        <v>140</v>
      </c>
      <c r="D49" s="460"/>
      <c r="E49" s="253" t="s">
        <v>21</v>
      </c>
      <c r="F49" s="257"/>
      <c r="G49" s="361"/>
      <c r="H49" s="254"/>
      <c r="I49" s="254"/>
      <c r="J49" s="254"/>
      <c r="K49" s="255"/>
      <c r="L49" s="307"/>
      <c r="Q49" s="38"/>
      <c r="R49" s="38"/>
      <c r="S49" s="38"/>
      <c r="T49" s="38"/>
    </row>
    <row r="50" spans="2:20" ht="22.15" customHeight="1">
      <c r="B50" s="41"/>
      <c r="C50" s="467"/>
      <c r="D50" s="468"/>
      <c r="E50" s="256"/>
      <c r="F50" s="257"/>
      <c r="G50" s="361"/>
      <c r="H50" s="254"/>
      <c r="I50" s="254"/>
      <c r="J50" s="254"/>
      <c r="K50" s="254"/>
      <c r="L50" s="307"/>
      <c r="Q50" s="38"/>
      <c r="R50" s="38"/>
      <c r="S50" s="38"/>
      <c r="T50" s="38"/>
    </row>
    <row r="51" spans="2:20" ht="22.15" customHeight="1">
      <c r="B51" s="41"/>
      <c r="C51" s="467"/>
      <c r="D51" s="468"/>
      <c r="E51" s="256"/>
      <c r="F51" s="257"/>
      <c r="G51" s="361"/>
      <c r="H51" s="254"/>
      <c r="I51" s="254"/>
      <c r="J51" s="254"/>
      <c r="K51" s="254"/>
      <c r="L51" s="307"/>
      <c r="Q51" s="38"/>
      <c r="R51" s="38"/>
      <c r="S51" s="38"/>
      <c r="T51" s="38"/>
    </row>
    <row r="52" spans="2:20" ht="22.15" customHeight="1">
      <c r="B52" s="41"/>
      <c r="C52" s="374"/>
      <c r="D52" s="259"/>
      <c r="E52" s="256"/>
      <c r="F52" s="254"/>
      <c r="G52" s="361"/>
      <c r="H52" s="254"/>
      <c r="I52" s="254"/>
      <c r="J52" s="254"/>
      <c r="K52" s="254"/>
      <c r="L52" s="307"/>
      <c r="Q52" s="38"/>
      <c r="R52" s="38"/>
      <c r="S52" s="38"/>
      <c r="T52" s="38"/>
    </row>
    <row r="53" spans="2:20" ht="22.15" customHeight="1">
      <c r="B53" s="44"/>
      <c r="C53" s="374"/>
      <c r="D53" s="260"/>
      <c r="E53" s="261"/>
      <c r="F53" s="262"/>
      <c r="G53" s="361"/>
      <c r="H53" s="254"/>
      <c r="I53" s="254"/>
      <c r="J53" s="254"/>
      <c r="K53" s="254"/>
      <c r="L53" s="307"/>
      <c r="Q53" s="38"/>
      <c r="R53" s="38"/>
      <c r="S53" s="38"/>
      <c r="T53" s="38"/>
    </row>
    <row r="54" spans="2:20" ht="22.15" customHeight="1">
      <c r="B54" s="44"/>
      <c r="C54" s="374"/>
      <c r="D54" s="260"/>
      <c r="E54" s="261"/>
      <c r="F54" s="254"/>
      <c r="G54" s="362"/>
      <c r="H54" s="263"/>
      <c r="I54" s="263"/>
      <c r="J54" s="263"/>
      <c r="K54" s="256"/>
      <c r="L54" s="299"/>
      <c r="Q54" s="38"/>
      <c r="R54" s="38"/>
      <c r="S54" s="38"/>
      <c r="T54" s="38"/>
    </row>
    <row r="55" spans="2:20" ht="22.15" customHeight="1">
      <c r="B55" s="44"/>
      <c r="C55" s="374"/>
      <c r="D55" s="260"/>
      <c r="E55" s="261"/>
      <c r="F55" s="263"/>
      <c r="G55" s="362"/>
      <c r="H55" s="263"/>
      <c r="I55" s="263"/>
      <c r="J55" s="263"/>
      <c r="K55" s="256"/>
      <c r="L55" s="299"/>
      <c r="Q55" s="38"/>
      <c r="R55" s="38"/>
      <c r="S55" s="38"/>
      <c r="T55" s="38"/>
    </row>
    <row r="56" spans="2:20" ht="22.15" customHeight="1">
      <c r="B56" s="46"/>
      <c r="C56" s="374"/>
      <c r="D56" s="260"/>
      <c r="E56" s="256"/>
      <c r="F56" s="263"/>
      <c r="G56" s="363"/>
      <c r="H56" s="265"/>
      <c r="I56" s="266"/>
      <c r="J56" s="263"/>
      <c r="K56" s="256"/>
      <c r="L56" s="299"/>
      <c r="Q56" s="38"/>
      <c r="R56" s="38"/>
      <c r="S56" s="38"/>
      <c r="T56" s="38"/>
    </row>
    <row r="57" spans="2:20" ht="22.15" customHeight="1">
      <c r="B57" s="46"/>
      <c r="C57" s="374"/>
      <c r="D57" s="260"/>
      <c r="E57" s="256"/>
      <c r="F57" s="263"/>
      <c r="G57" s="363"/>
      <c r="H57" s="265"/>
      <c r="I57" s="266"/>
      <c r="J57" s="263"/>
      <c r="K57" s="256"/>
      <c r="L57" s="299"/>
      <c r="Q57" s="38"/>
      <c r="R57" s="38"/>
      <c r="S57" s="38"/>
      <c r="T57" s="38"/>
    </row>
    <row r="58" spans="2:20" ht="22.15" customHeight="1">
      <c r="B58" s="46"/>
      <c r="C58" s="374"/>
      <c r="D58" s="260"/>
      <c r="E58" s="256"/>
      <c r="F58" s="263"/>
      <c r="G58" s="363"/>
      <c r="H58" s="265"/>
      <c r="I58" s="266"/>
      <c r="J58" s="263"/>
      <c r="K58" s="256"/>
      <c r="L58" s="299"/>
      <c r="Q58" s="38"/>
      <c r="R58" s="38"/>
      <c r="S58" s="38"/>
      <c r="T58" s="38"/>
    </row>
    <row r="59" spans="2:20" ht="22.15" customHeight="1">
      <c r="B59" s="46"/>
      <c r="C59" s="374"/>
      <c r="D59" s="260"/>
      <c r="E59" s="256"/>
      <c r="F59" s="263"/>
      <c r="G59" s="364"/>
      <c r="H59" s="263"/>
      <c r="I59" s="263"/>
      <c r="J59" s="263"/>
      <c r="K59" s="256"/>
      <c r="L59" s="299"/>
      <c r="Q59" s="38"/>
      <c r="R59" s="38"/>
      <c r="S59" s="38"/>
      <c r="T59" s="38"/>
    </row>
    <row r="60" spans="2:20" ht="22.15" customHeight="1">
      <c r="B60" s="46"/>
      <c r="C60" s="374"/>
      <c r="D60" s="260"/>
      <c r="E60" s="256"/>
      <c r="F60" s="263"/>
      <c r="G60" s="364"/>
      <c r="H60" s="263"/>
      <c r="I60" s="263"/>
      <c r="J60" s="263"/>
      <c r="K60" s="256"/>
      <c r="L60" s="299"/>
      <c r="Q60" s="38"/>
      <c r="R60" s="38"/>
      <c r="S60" s="38"/>
      <c r="T60" s="38"/>
    </row>
    <row r="61" spans="2:20" ht="22.15" customHeight="1">
      <c r="B61" s="46"/>
      <c r="C61" s="374"/>
      <c r="D61" s="260"/>
      <c r="E61" s="256"/>
      <c r="F61" s="263"/>
      <c r="G61" s="365"/>
      <c r="H61" s="263"/>
      <c r="I61" s="263"/>
      <c r="J61" s="263"/>
      <c r="K61" s="256"/>
      <c r="L61" s="299"/>
      <c r="Q61" s="38"/>
      <c r="R61" s="38"/>
      <c r="S61" s="38"/>
      <c r="T61" s="38"/>
    </row>
    <row r="62" spans="2:20" ht="22.15" customHeight="1">
      <c r="B62" s="46"/>
      <c r="C62" s="374"/>
      <c r="D62" s="260"/>
      <c r="E62" s="256"/>
      <c r="F62" s="263"/>
      <c r="G62" s="365"/>
      <c r="H62" s="263"/>
      <c r="I62" s="263"/>
      <c r="J62" s="263"/>
      <c r="K62" s="256"/>
      <c r="L62" s="299"/>
      <c r="Q62" s="38"/>
      <c r="R62" s="38"/>
      <c r="S62" s="38"/>
      <c r="T62" s="38"/>
    </row>
    <row r="63" spans="2:20" ht="22.15" customHeight="1">
      <c r="B63" s="46"/>
      <c r="C63" s="374"/>
      <c r="D63" s="260"/>
      <c r="E63" s="256"/>
      <c r="F63" s="263"/>
      <c r="G63" s="365"/>
      <c r="H63" s="263"/>
      <c r="I63" s="263"/>
      <c r="J63" s="263"/>
      <c r="K63" s="256"/>
      <c r="L63" s="299"/>
      <c r="Q63" s="38"/>
      <c r="R63" s="38"/>
      <c r="S63" s="38"/>
      <c r="T63" s="38"/>
    </row>
    <row r="64" spans="2:20" ht="22.15" customHeight="1">
      <c r="B64" s="46"/>
      <c r="C64" s="374"/>
      <c r="D64" s="260"/>
      <c r="E64" s="256"/>
      <c r="F64" s="263"/>
      <c r="G64" s="365"/>
      <c r="H64" s="263"/>
      <c r="I64" s="263"/>
      <c r="J64" s="263"/>
      <c r="K64" s="256"/>
      <c r="L64" s="299"/>
      <c r="Q64" s="38"/>
      <c r="R64" s="38"/>
      <c r="S64" s="38"/>
      <c r="T64" s="38"/>
    </row>
    <row r="65" spans="2:20" ht="22.15" customHeight="1">
      <c r="B65" s="46"/>
      <c r="C65" s="374"/>
      <c r="D65" s="260"/>
      <c r="E65" s="256"/>
      <c r="F65" s="263"/>
      <c r="G65" s="362"/>
      <c r="H65" s="263"/>
      <c r="I65" s="267"/>
      <c r="J65" s="263"/>
      <c r="K65" s="256"/>
      <c r="L65" s="299"/>
      <c r="Q65" s="38"/>
      <c r="R65" s="38"/>
      <c r="S65" s="38"/>
      <c r="T65" s="38"/>
    </row>
    <row r="66" spans="2:20" ht="22.15" customHeight="1">
      <c r="B66" s="46"/>
      <c r="C66" s="374"/>
      <c r="D66" s="260"/>
      <c r="E66" s="256"/>
      <c r="F66" s="263"/>
      <c r="G66" s="366"/>
      <c r="H66" s="263"/>
      <c r="I66" s="263"/>
      <c r="J66" s="263"/>
      <c r="K66" s="256"/>
      <c r="L66" s="299"/>
      <c r="Q66" s="38"/>
      <c r="R66" s="38"/>
      <c r="S66" s="38"/>
      <c r="T66" s="38"/>
    </row>
    <row r="67" spans="2:20" ht="22.15" customHeight="1">
      <c r="B67" s="46"/>
      <c r="C67" s="374"/>
      <c r="D67" s="260"/>
      <c r="E67" s="256"/>
      <c r="F67" s="263"/>
      <c r="G67" s="362"/>
      <c r="H67" s="263"/>
      <c r="I67" s="263"/>
      <c r="J67" s="263"/>
      <c r="K67" s="256"/>
      <c r="L67" s="299"/>
      <c r="Q67" s="38"/>
      <c r="R67" s="38"/>
      <c r="S67" s="38"/>
      <c r="T67" s="38"/>
    </row>
    <row r="68" spans="2:20" ht="22.15" customHeight="1">
      <c r="B68" s="41"/>
      <c r="C68" s="463"/>
      <c r="D68" s="464"/>
      <c r="E68" s="268"/>
      <c r="F68" s="264"/>
      <c r="G68" s="367"/>
      <c r="H68" s="264"/>
      <c r="I68" s="264"/>
      <c r="J68" s="264"/>
      <c r="K68" s="269"/>
      <c r="L68" s="299"/>
      <c r="Q68" s="38"/>
      <c r="R68" s="38"/>
      <c r="S68" s="38"/>
      <c r="T68" s="38"/>
    </row>
    <row r="69" spans="2:20" ht="22.15" customHeight="1">
      <c r="B69" s="41"/>
      <c r="C69" s="463"/>
      <c r="D69" s="464"/>
      <c r="E69" s="268"/>
      <c r="F69" s="264"/>
      <c r="G69" s="367"/>
      <c r="H69" s="264"/>
      <c r="I69" s="264"/>
      <c r="J69" s="264"/>
      <c r="K69" s="269"/>
      <c r="L69" s="299"/>
      <c r="Q69" s="38"/>
      <c r="R69" s="38"/>
      <c r="S69" s="38"/>
      <c r="T69" s="38"/>
    </row>
    <row r="70" spans="2:20" ht="22.15" customHeight="1">
      <c r="B70" s="41"/>
      <c r="C70" s="463"/>
      <c r="D70" s="464"/>
      <c r="E70" s="268"/>
      <c r="F70" s="264"/>
      <c r="G70" s="367"/>
      <c r="H70" s="264"/>
      <c r="I70" s="264"/>
      <c r="J70" s="264"/>
      <c r="K70" s="269"/>
      <c r="L70" s="299"/>
      <c r="Q70" s="38"/>
      <c r="R70" s="38"/>
      <c r="S70" s="38"/>
      <c r="T70" s="38"/>
    </row>
    <row r="71" spans="2:20" ht="22.15" customHeight="1">
      <c r="B71" s="41"/>
      <c r="C71" s="463"/>
      <c r="D71" s="464"/>
      <c r="E71" s="268"/>
      <c r="F71" s="264"/>
      <c r="G71" s="367"/>
      <c r="H71" s="264"/>
      <c r="I71" s="264"/>
      <c r="J71" s="264"/>
      <c r="K71" s="269"/>
      <c r="L71" s="299"/>
      <c r="Q71" s="38"/>
      <c r="R71" s="38"/>
      <c r="S71" s="38"/>
      <c r="T71" s="38"/>
    </row>
    <row r="72" spans="2:20" ht="22.15" customHeight="1">
      <c r="B72" s="41"/>
      <c r="C72" s="463"/>
      <c r="D72" s="464"/>
      <c r="E72" s="268"/>
      <c r="F72" s="264"/>
      <c r="G72" s="367"/>
      <c r="H72" s="264"/>
      <c r="I72" s="264"/>
      <c r="J72" s="264"/>
      <c r="K72" s="269"/>
      <c r="L72" s="299"/>
      <c r="Q72" s="38"/>
      <c r="R72" s="38"/>
      <c r="S72" s="38"/>
      <c r="T72" s="38"/>
    </row>
    <row r="73" spans="2:20" ht="22.15" customHeight="1">
      <c r="B73" s="41"/>
      <c r="C73" s="463"/>
      <c r="D73" s="464"/>
      <c r="E73" s="268"/>
      <c r="F73" s="264"/>
      <c r="G73" s="367"/>
      <c r="H73" s="264"/>
      <c r="I73" s="264"/>
      <c r="J73" s="264"/>
      <c r="K73" s="269"/>
      <c r="L73" s="299"/>
      <c r="Q73" s="38"/>
      <c r="R73" s="38"/>
      <c r="S73" s="38"/>
      <c r="T73" s="38"/>
    </row>
    <row r="74" spans="2:20" ht="22.15" customHeight="1">
      <c r="B74" s="41"/>
      <c r="C74" s="463"/>
      <c r="D74" s="464"/>
      <c r="E74" s="268"/>
      <c r="F74" s="264"/>
      <c r="G74" s="367"/>
      <c r="H74" s="264"/>
      <c r="I74" s="264"/>
      <c r="J74" s="264"/>
      <c r="K74" s="269"/>
      <c r="L74" s="299"/>
      <c r="Q74" s="38"/>
      <c r="R74" s="38"/>
      <c r="S74" s="38"/>
      <c r="T74" s="38"/>
    </row>
    <row r="75" spans="2:20" ht="22.15" customHeight="1">
      <c r="B75" s="41"/>
      <c r="C75" s="463"/>
      <c r="D75" s="464"/>
      <c r="E75" s="268"/>
      <c r="F75" s="264"/>
      <c r="G75" s="367"/>
      <c r="H75" s="264"/>
      <c r="I75" s="264"/>
      <c r="J75" s="264"/>
      <c r="K75" s="269"/>
      <c r="L75" s="299"/>
      <c r="Q75" s="38"/>
      <c r="R75" s="38"/>
      <c r="S75" s="38"/>
      <c r="T75" s="38"/>
    </row>
    <row r="76" spans="2:20" ht="22.15" customHeight="1">
      <c r="B76" s="41"/>
      <c r="C76" s="463"/>
      <c r="D76" s="464"/>
      <c r="E76" s="268"/>
      <c r="F76" s="264"/>
      <c r="G76" s="367"/>
      <c r="H76" s="264"/>
      <c r="I76" s="264"/>
      <c r="J76" s="264"/>
      <c r="K76" s="269"/>
      <c r="L76" s="299"/>
      <c r="Q76" s="38"/>
      <c r="R76" s="38"/>
      <c r="S76" s="38"/>
      <c r="T76" s="38"/>
    </row>
    <row r="77" spans="2:20" ht="22.15" customHeight="1">
      <c r="B77" s="35"/>
      <c r="C77" s="500" t="s">
        <v>89</v>
      </c>
      <c r="D77" s="501"/>
      <c r="E77" s="247"/>
      <c r="F77" s="248"/>
      <c r="G77" s="359"/>
      <c r="H77" s="247"/>
      <c r="I77" s="249"/>
      <c r="J77" s="247"/>
      <c r="K77" s="250"/>
      <c r="L77" s="305"/>
      <c r="N77" s="54"/>
      <c r="O77" s="52"/>
      <c r="Q77" s="38"/>
      <c r="R77" s="38"/>
      <c r="S77" s="38"/>
      <c r="T77" s="38"/>
    </row>
    <row r="78" spans="2:20" ht="22.15" customHeight="1">
      <c r="B78" s="41">
        <v>1</v>
      </c>
      <c r="C78" s="469" t="str">
        <f>C43</f>
        <v>หมวดงานวิศวกรรมโครงสร้าง</v>
      </c>
      <c r="D78" s="470"/>
      <c r="E78" s="270"/>
      <c r="F78" s="271"/>
      <c r="G78" s="272"/>
      <c r="H78" s="273"/>
      <c r="I78" s="272"/>
      <c r="J78" s="273"/>
      <c r="K78" s="274"/>
      <c r="L78" s="307"/>
      <c r="N78" s="323"/>
      <c r="O78" s="52"/>
      <c r="Q78" s="38"/>
      <c r="R78" s="38"/>
      <c r="S78" s="38"/>
      <c r="T78" s="38"/>
    </row>
    <row r="79" spans="2:20" ht="22.15" customHeight="1">
      <c r="B79" s="41"/>
      <c r="C79" s="506" t="s">
        <v>108</v>
      </c>
      <c r="D79" s="507"/>
      <c r="E79" s="324"/>
      <c r="F79" s="193"/>
      <c r="G79" s="368"/>
      <c r="H79" s="325"/>
      <c r="I79" s="326"/>
      <c r="J79" s="196"/>
      <c r="K79" s="327"/>
      <c r="L79" s="328"/>
      <c r="N79" s="323"/>
      <c r="O79" s="52"/>
      <c r="Q79" s="38"/>
      <c r="R79" s="38"/>
      <c r="S79" s="38"/>
      <c r="T79" s="38"/>
    </row>
    <row r="80" spans="2:20" ht="22.15" customHeight="1">
      <c r="B80" s="41"/>
      <c r="C80" s="465" t="s">
        <v>144</v>
      </c>
      <c r="D80" s="466"/>
      <c r="E80" s="324" t="s">
        <v>146</v>
      </c>
      <c r="F80" s="324"/>
      <c r="G80" s="368"/>
      <c r="H80" s="313"/>
      <c r="I80" s="313"/>
      <c r="J80" s="196"/>
      <c r="K80" s="327"/>
      <c r="L80" s="328"/>
      <c r="N80" s="323"/>
      <c r="O80" s="52"/>
      <c r="Q80" s="38"/>
      <c r="R80" s="38"/>
      <c r="S80" s="38"/>
      <c r="T80" s="38"/>
    </row>
    <row r="81" spans="2:20" ht="22.15" customHeight="1">
      <c r="B81" s="41"/>
      <c r="C81" s="465" t="s">
        <v>145</v>
      </c>
      <c r="D81" s="466"/>
      <c r="E81" s="324" t="s">
        <v>12</v>
      </c>
      <c r="F81" s="324"/>
      <c r="G81" s="368"/>
      <c r="H81" s="313"/>
      <c r="I81" s="326"/>
      <c r="J81" s="196"/>
      <c r="K81" s="327"/>
      <c r="L81" s="328"/>
      <c r="N81" s="323"/>
      <c r="O81" s="52"/>
      <c r="Q81" s="38"/>
      <c r="R81" s="38"/>
      <c r="S81" s="38"/>
      <c r="T81" s="38"/>
    </row>
    <row r="82" spans="2:20" ht="22.15" customHeight="1">
      <c r="B82" s="41"/>
      <c r="C82" s="318" t="s">
        <v>109</v>
      </c>
      <c r="D82" s="319"/>
      <c r="E82" s="324" t="s">
        <v>110</v>
      </c>
      <c r="F82" s="193"/>
      <c r="G82" s="368"/>
      <c r="H82" s="313"/>
      <c r="I82" s="326"/>
      <c r="J82" s="196"/>
      <c r="K82" s="327"/>
      <c r="L82" s="328"/>
      <c r="N82" s="323"/>
      <c r="O82" s="52"/>
      <c r="Q82" s="38"/>
      <c r="R82" s="38"/>
      <c r="S82" s="38"/>
      <c r="T82" s="38"/>
    </row>
    <row r="83" spans="2:20" ht="22.15" customHeight="1">
      <c r="B83" s="41"/>
      <c r="C83" s="318"/>
      <c r="D83" s="319"/>
      <c r="E83" s="324"/>
      <c r="F83" s="193"/>
      <c r="G83" s="368"/>
      <c r="H83" s="313"/>
      <c r="I83" s="326"/>
      <c r="J83" s="196"/>
      <c r="K83" s="327"/>
      <c r="L83" s="328"/>
      <c r="N83" s="323"/>
      <c r="O83" s="52"/>
      <c r="Q83" s="38"/>
      <c r="R83" s="38"/>
      <c r="S83" s="38"/>
      <c r="T83" s="38"/>
    </row>
    <row r="84" spans="2:20" ht="22.15" customHeight="1">
      <c r="B84" s="41"/>
      <c r="C84" s="504" t="s">
        <v>111</v>
      </c>
      <c r="D84" s="505"/>
      <c r="E84" s="324"/>
      <c r="F84" s="193"/>
      <c r="G84" s="368"/>
      <c r="H84" s="329"/>
      <c r="I84" s="329"/>
      <c r="J84" s="330"/>
      <c r="K84" s="331"/>
      <c r="L84" s="328"/>
      <c r="N84" s="323"/>
      <c r="O84" s="52"/>
      <c r="Q84" s="38"/>
      <c r="R84" s="38"/>
      <c r="S84" s="38"/>
      <c r="T84" s="38"/>
    </row>
    <row r="85" spans="2:20" ht="22.15" customHeight="1">
      <c r="B85" s="41"/>
      <c r="C85" s="473" t="s">
        <v>139</v>
      </c>
      <c r="D85" s="474"/>
      <c r="E85" s="192"/>
      <c r="F85" s="43"/>
      <c r="G85" s="281"/>
      <c r="H85" s="282"/>
      <c r="I85" s="281"/>
      <c r="J85" s="282"/>
      <c r="K85" s="283"/>
      <c r="L85" s="317"/>
      <c r="N85" s="323"/>
      <c r="O85" s="52"/>
      <c r="Q85" s="38"/>
      <c r="R85" s="38"/>
      <c r="S85" s="38"/>
      <c r="T85" s="38"/>
    </row>
    <row r="86" spans="2:20" ht="22.15" customHeight="1">
      <c r="B86" s="41"/>
      <c r="C86" s="465" t="s">
        <v>144</v>
      </c>
      <c r="D86" s="466"/>
      <c r="E86" s="324" t="s">
        <v>146</v>
      </c>
      <c r="F86" s="324"/>
      <c r="G86" s="368"/>
      <c r="H86" s="313"/>
      <c r="I86" s="313"/>
      <c r="J86" s="196"/>
      <c r="K86" s="327"/>
      <c r="L86" s="328"/>
      <c r="N86" s="323"/>
      <c r="O86" s="52"/>
      <c r="Q86" s="38"/>
      <c r="R86" s="38"/>
      <c r="S86" s="38"/>
      <c r="T86" s="38"/>
    </row>
    <row r="87" spans="2:20" ht="22.15" customHeight="1">
      <c r="B87" s="41"/>
      <c r="C87" s="465" t="s">
        <v>145</v>
      </c>
      <c r="D87" s="466"/>
      <c r="E87" s="324" t="s">
        <v>12</v>
      </c>
      <c r="F87" s="324"/>
      <c r="G87" s="368"/>
      <c r="H87" s="313"/>
      <c r="I87" s="326"/>
      <c r="J87" s="196"/>
      <c r="K87" s="327"/>
      <c r="L87" s="328"/>
      <c r="N87" s="323"/>
      <c r="O87" s="52"/>
      <c r="Q87" s="38"/>
      <c r="R87" s="38"/>
      <c r="S87" s="38"/>
      <c r="T87" s="38"/>
    </row>
    <row r="88" spans="2:20" ht="22.15" customHeight="1">
      <c r="B88" s="41"/>
      <c r="C88" s="318" t="s">
        <v>109</v>
      </c>
      <c r="D88" s="319"/>
      <c r="E88" s="324" t="s">
        <v>110</v>
      </c>
      <c r="F88" s="193"/>
      <c r="G88" s="368"/>
      <c r="H88" s="313"/>
      <c r="I88" s="326"/>
      <c r="J88" s="196"/>
      <c r="K88" s="327"/>
      <c r="L88" s="328"/>
      <c r="N88" s="323"/>
      <c r="O88" s="52"/>
      <c r="Q88" s="38"/>
      <c r="R88" s="38"/>
      <c r="S88" s="38"/>
      <c r="T88" s="38"/>
    </row>
    <row r="89" spans="2:20" ht="22.15" customHeight="1">
      <c r="B89" s="41"/>
      <c r="C89" s="318"/>
      <c r="D89" s="319"/>
      <c r="E89" s="324"/>
      <c r="F89" s="193"/>
      <c r="G89" s="368"/>
      <c r="H89" s="313"/>
      <c r="I89" s="326"/>
      <c r="J89" s="196"/>
      <c r="K89" s="327"/>
      <c r="L89" s="328"/>
      <c r="N89" s="323"/>
      <c r="O89" s="52"/>
      <c r="Q89" s="38"/>
      <c r="R89" s="38"/>
      <c r="S89" s="38"/>
      <c r="T89" s="38"/>
    </row>
    <row r="90" spans="2:20" ht="22.15" customHeight="1">
      <c r="B90" s="41"/>
      <c r="C90" s="504" t="s">
        <v>111</v>
      </c>
      <c r="D90" s="505"/>
      <c r="E90" s="324"/>
      <c r="F90" s="193"/>
      <c r="G90" s="368"/>
      <c r="H90" s="329"/>
      <c r="I90" s="313"/>
      <c r="J90" s="196"/>
      <c r="K90" s="331"/>
      <c r="L90" s="328"/>
      <c r="N90" s="323"/>
      <c r="O90" s="52"/>
      <c r="Q90" s="38"/>
      <c r="R90" s="38"/>
      <c r="S90" s="38"/>
      <c r="T90" s="38"/>
    </row>
    <row r="91" spans="2:20" ht="22.15" customHeight="1">
      <c r="B91" s="41"/>
      <c r="C91" s="475" t="s">
        <v>126</v>
      </c>
      <c r="D91" s="476"/>
      <c r="E91" s="275"/>
      <c r="F91" s="255"/>
      <c r="G91" s="369"/>
      <c r="H91" s="255"/>
      <c r="I91" s="255"/>
      <c r="J91" s="255"/>
      <c r="K91" s="255"/>
      <c r="L91" s="307"/>
      <c r="N91" s="323"/>
      <c r="O91" s="52"/>
      <c r="Q91" s="38"/>
      <c r="R91" s="38"/>
      <c r="S91" s="38"/>
      <c r="T91" s="38"/>
    </row>
    <row r="92" spans="2:20" ht="22.15" customHeight="1">
      <c r="B92" s="41"/>
      <c r="C92" s="502" t="s">
        <v>125</v>
      </c>
      <c r="D92" s="503"/>
      <c r="E92" s="192"/>
      <c r="F92" s="313"/>
      <c r="G92" s="370"/>
      <c r="H92" s="47"/>
      <c r="I92" s="313"/>
      <c r="J92" s="47"/>
      <c r="K92" s="316"/>
      <c r="L92" s="307"/>
      <c r="N92" s="323"/>
      <c r="O92" s="52"/>
      <c r="Q92" s="38"/>
      <c r="R92" s="38"/>
      <c r="S92" s="38"/>
      <c r="T92" s="38"/>
    </row>
    <row r="93" spans="2:20" ht="22.15" customHeight="1">
      <c r="B93" s="41"/>
      <c r="C93" s="459" t="s">
        <v>112</v>
      </c>
      <c r="D93" s="460"/>
      <c r="E93" s="42"/>
      <c r="F93" s="332"/>
      <c r="G93" s="281"/>
      <c r="H93" s="334"/>
      <c r="I93" s="333"/>
      <c r="J93" s="334"/>
      <c r="K93" s="335"/>
      <c r="L93" s="307"/>
      <c r="N93" s="323"/>
      <c r="O93" s="52"/>
      <c r="Q93" s="38"/>
      <c r="R93" s="38"/>
      <c r="S93" s="38"/>
      <c r="T93" s="38"/>
    </row>
    <row r="94" spans="2:20" ht="22.15" customHeight="1">
      <c r="B94" s="41"/>
      <c r="C94" s="461" t="s">
        <v>113</v>
      </c>
      <c r="D94" s="462"/>
      <c r="E94" s="42" t="s">
        <v>12</v>
      </c>
      <c r="F94" s="332"/>
      <c r="G94" s="281"/>
      <c r="H94" s="334"/>
      <c r="I94" s="333"/>
      <c r="J94" s="334"/>
      <c r="K94" s="335"/>
      <c r="L94" s="307"/>
      <c r="N94" s="323"/>
      <c r="O94" s="52"/>
      <c r="Q94" s="38"/>
      <c r="R94" s="38"/>
      <c r="S94" s="38"/>
      <c r="T94" s="38"/>
    </row>
    <row r="95" spans="2:20" ht="22.15" customHeight="1">
      <c r="B95" s="41"/>
      <c r="C95" s="320" t="s">
        <v>147</v>
      </c>
      <c r="D95" s="321"/>
      <c r="E95" s="42" t="s">
        <v>114</v>
      </c>
      <c r="F95" s="332"/>
      <c r="G95" s="281"/>
      <c r="H95" s="334"/>
      <c r="I95" s="333"/>
      <c r="J95" s="334"/>
      <c r="K95" s="335"/>
      <c r="L95" s="317"/>
      <c r="N95" s="323"/>
      <c r="O95" s="52"/>
      <c r="Q95" s="38"/>
      <c r="R95" s="38"/>
      <c r="S95" s="38"/>
      <c r="T95" s="38"/>
    </row>
    <row r="96" spans="2:20" ht="22.15" customHeight="1">
      <c r="B96" s="41"/>
      <c r="C96" s="320" t="s">
        <v>116</v>
      </c>
      <c r="D96" s="321"/>
      <c r="E96" s="42" t="s">
        <v>114</v>
      </c>
      <c r="F96" s="332"/>
      <c r="G96" s="281"/>
      <c r="H96" s="334"/>
      <c r="I96" s="333"/>
      <c r="J96" s="334"/>
      <c r="K96" s="335"/>
      <c r="L96" s="317"/>
      <c r="N96" s="323"/>
      <c r="O96" s="52"/>
      <c r="Q96" s="38"/>
      <c r="R96" s="38"/>
      <c r="S96" s="38"/>
      <c r="T96" s="38"/>
    </row>
    <row r="97" spans="2:20" ht="22.15" customHeight="1">
      <c r="B97" s="41"/>
      <c r="C97" s="320" t="s">
        <v>117</v>
      </c>
      <c r="D97" s="321"/>
      <c r="E97" s="42" t="s">
        <v>12</v>
      </c>
      <c r="F97" s="332"/>
      <c r="G97" s="281"/>
      <c r="H97" s="334"/>
      <c r="I97" s="333"/>
      <c r="J97" s="334"/>
      <c r="K97" s="335"/>
      <c r="L97" s="317"/>
      <c r="N97" s="323"/>
      <c r="O97" s="52"/>
      <c r="Q97" s="38"/>
      <c r="R97" s="38"/>
      <c r="S97" s="38"/>
      <c r="T97" s="38"/>
    </row>
    <row r="98" spans="2:20" ht="22.15" customHeight="1">
      <c r="B98" s="41"/>
      <c r="C98" s="320" t="s">
        <v>118</v>
      </c>
      <c r="D98" s="321"/>
      <c r="E98" s="42" t="s">
        <v>12</v>
      </c>
      <c r="F98" s="332"/>
      <c r="G98" s="281"/>
      <c r="H98" s="334"/>
      <c r="I98" s="333"/>
      <c r="J98" s="334"/>
      <c r="K98" s="335"/>
      <c r="L98" s="317"/>
      <c r="N98" s="323"/>
      <c r="O98" s="52"/>
      <c r="Q98" s="38"/>
      <c r="R98" s="38"/>
      <c r="S98" s="38"/>
      <c r="T98" s="38"/>
    </row>
    <row r="99" spans="2:20" ht="22.15" customHeight="1">
      <c r="B99" s="41"/>
      <c r="C99" s="320" t="s">
        <v>119</v>
      </c>
      <c r="D99" s="321"/>
      <c r="E99" s="42" t="s">
        <v>120</v>
      </c>
      <c r="F99" s="332"/>
      <c r="G99" s="281"/>
      <c r="H99" s="334"/>
      <c r="I99" s="333"/>
      <c r="J99" s="334"/>
      <c r="K99" s="335"/>
      <c r="L99" s="317"/>
      <c r="N99" s="323"/>
      <c r="O99" s="52"/>
      <c r="Q99" s="38"/>
      <c r="R99" s="38"/>
      <c r="S99" s="38"/>
      <c r="T99" s="38"/>
    </row>
    <row r="100" spans="2:20" ht="22.15" customHeight="1">
      <c r="B100" s="41"/>
      <c r="C100" s="511"/>
      <c r="D100" s="512"/>
      <c r="E100" s="42"/>
      <c r="F100" s="332"/>
      <c r="G100" s="281"/>
      <c r="H100" s="334"/>
      <c r="I100" s="333"/>
      <c r="J100" s="334"/>
      <c r="K100" s="335"/>
      <c r="L100" s="307"/>
      <c r="N100" s="323"/>
      <c r="O100" s="52"/>
      <c r="Q100" s="38"/>
      <c r="R100" s="38"/>
      <c r="S100" s="38"/>
      <c r="T100" s="38"/>
    </row>
    <row r="101" spans="2:20" ht="22.15" customHeight="1">
      <c r="B101" s="41"/>
      <c r="C101" s="459" t="s">
        <v>121</v>
      </c>
      <c r="D101" s="460"/>
      <c r="E101" s="42"/>
      <c r="F101" s="332"/>
      <c r="G101" s="281"/>
      <c r="H101" s="334"/>
      <c r="I101" s="333"/>
      <c r="J101" s="334"/>
      <c r="K101" s="335"/>
      <c r="L101" s="307"/>
      <c r="N101" s="323"/>
      <c r="O101" s="52"/>
      <c r="Q101" s="38"/>
      <c r="R101" s="38"/>
      <c r="S101" s="38"/>
      <c r="T101" s="38"/>
    </row>
    <row r="102" spans="2:20" ht="22.15" customHeight="1">
      <c r="B102" s="41"/>
      <c r="C102" s="461" t="s">
        <v>122</v>
      </c>
      <c r="D102" s="462"/>
      <c r="E102" s="42" t="s">
        <v>12</v>
      </c>
      <c r="F102" s="332"/>
      <c r="G102" s="281"/>
      <c r="H102" s="334"/>
      <c r="I102" s="333"/>
      <c r="J102" s="334"/>
      <c r="K102" s="335"/>
      <c r="L102" s="307"/>
      <c r="N102" s="323"/>
      <c r="O102" s="52"/>
      <c r="Q102" s="38"/>
      <c r="R102" s="38"/>
      <c r="S102" s="38"/>
      <c r="T102" s="38"/>
    </row>
    <row r="103" spans="2:20" ht="22.15" customHeight="1">
      <c r="B103" s="41"/>
      <c r="C103" s="320" t="s">
        <v>115</v>
      </c>
      <c r="D103" s="321"/>
      <c r="E103" s="42" t="s">
        <v>114</v>
      </c>
      <c r="F103" s="332"/>
      <c r="G103" s="281"/>
      <c r="H103" s="334"/>
      <c r="I103" s="333"/>
      <c r="J103" s="334"/>
      <c r="K103" s="335"/>
      <c r="L103" s="307"/>
      <c r="N103" s="323"/>
      <c r="O103" s="52"/>
      <c r="Q103" s="38"/>
      <c r="R103" s="38"/>
      <c r="S103" s="38"/>
      <c r="T103" s="38"/>
    </row>
    <row r="104" spans="2:20" ht="22.15" customHeight="1">
      <c r="B104" s="41"/>
      <c r="C104" s="320" t="s">
        <v>116</v>
      </c>
      <c r="D104" s="321"/>
      <c r="E104" s="42" t="s">
        <v>114</v>
      </c>
      <c r="F104" s="332"/>
      <c r="G104" s="281"/>
      <c r="H104" s="334"/>
      <c r="I104" s="333"/>
      <c r="J104" s="334"/>
      <c r="K104" s="335"/>
      <c r="L104" s="307"/>
      <c r="N104" s="323"/>
      <c r="O104" s="52"/>
      <c r="Q104" s="38"/>
      <c r="R104" s="38"/>
      <c r="S104" s="38"/>
      <c r="T104" s="38"/>
    </row>
    <row r="105" spans="2:20" ht="22.15" customHeight="1">
      <c r="B105" s="41"/>
      <c r="C105" s="320" t="s">
        <v>117</v>
      </c>
      <c r="D105" s="321"/>
      <c r="E105" s="42" t="s">
        <v>12</v>
      </c>
      <c r="F105" s="332"/>
      <c r="G105" s="281"/>
      <c r="H105" s="334"/>
      <c r="I105" s="333"/>
      <c r="J105" s="334"/>
      <c r="K105" s="335"/>
      <c r="L105" s="307"/>
      <c r="N105" s="323"/>
      <c r="O105" s="52"/>
      <c r="Q105" s="38"/>
      <c r="R105" s="38"/>
      <c r="S105" s="38"/>
      <c r="T105" s="38"/>
    </row>
    <row r="106" spans="2:20" ht="22.15" customHeight="1">
      <c r="B106" s="41"/>
      <c r="C106" s="320" t="s">
        <v>118</v>
      </c>
      <c r="D106" s="321"/>
      <c r="E106" s="42" t="s">
        <v>12</v>
      </c>
      <c r="F106" s="332"/>
      <c r="G106" s="281"/>
      <c r="H106" s="334"/>
      <c r="I106" s="333"/>
      <c r="J106" s="334"/>
      <c r="K106" s="335"/>
      <c r="L106" s="307"/>
      <c r="N106" s="323"/>
      <c r="O106" s="52"/>
      <c r="Q106" s="38"/>
      <c r="R106" s="38"/>
      <c r="S106" s="38"/>
      <c r="T106" s="38"/>
    </row>
    <row r="107" spans="2:20" ht="22.15" customHeight="1">
      <c r="B107" s="41"/>
      <c r="C107" s="320" t="s">
        <v>119</v>
      </c>
      <c r="D107" s="321"/>
      <c r="E107" s="42" t="s">
        <v>120</v>
      </c>
      <c r="F107" s="332"/>
      <c r="G107" s="281"/>
      <c r="H107" s="334"/>
      <c r="I107" s="333"/>
      <c r="J107" s="334"/>
      <c r="K107" s="335"/>
      <c r="L107" s="307"/>
      <c r="N107" s="323"/>
      <c r="O107" s="52"/>
      <c r="Q107" s="38"/>
      <c r="R107" s="38"/>
      <c r="S107" s="38"/>
      <c r="T107" s="38"/>
    </row>
    <row r="108" spans="2:20" ht="22.15" customHeight="1">
      <c r="B108" s="41"/>
      <c r="C108" s="459" t="s">
        <v>123</v>
      </c>
      <c r="D108" s="460"/>
      <c r="E108" s="42"/>
      <c r="F108" s="332"/>
      <c r="G108" s="281"/>
      <c r="H108" s="334"/>
      <c r="I108" s="333"/>
      <c r="J108" s="334"/>
      <c r="K108" s="335"/>
      <c r="L108" s="307"/>
      <c r="N108" s="323"/>
      <c r="O108" s="52"/>
      <c r="Q108" s="38"/>
      <c r="R108" s="38"/>
      <c r="S108" s="38"/>
      <c r="T108" s="38"/>
    </row>
    <row r="109" spans="2:20" ht="22.15" customHeight="1">
      <c r="B109" s="41"/>
      <c r="C109" s="461" t="s">
        <v>124</v>
      </c>
      <c r="D109" s="462"/>
      <c r="E109" s="42" t="s">
        <v>12</v>
      </c>
      <c r="F109" s="332"/>
      <c r="G109" s="281"/>
      <c r="H109" s="334"/>
      <c r="I109" s="333"/>
      <c r="J109" s="334"/>
      <c r="K109" s="335"/>
      <c r="L109" s="307"/>
      <c r="N109" s="323"/>
      <c r="O109" s="52"/>
      <c r="Q109" s="38"/>
      <c r="R109" s="38"/>
      <c r="S109" s="38"/>
      <c r="T109" s="38"/>
    </row>
    <row r="110" spans="2:20" ht="22.15" customHeight="1">
      <c r="B110" s="41"/>
      <c r="C110" s="320" t="s">
        <v>115</v>
      </c>
      <c r="D110" s="321"/>
      <c r="E110" s="42" t="s">
        <v>114</v>
      </c>
      <c r="F110" s="332"/>
      <c r="G110" s="281"/>
      <c r="H110" s="334"/>
      <c r="I110" s="333"/>
      <c r="J110" s="334"/>
      <c r="K110" s="335"/>
      <c r="L110" s="307"/>
      <c r="N110" s="323"/>
      <c r="O110" s="52"/>
      <c r="Q110" s="38"/>
      <c r="R110" s="38"/>
      <c r="S110" s="38"/>
      <c r="T110" s="38"/>
    </row>
    <row r="111" spans="2:20" ht="22.15" customHeight="1">
      <c r="B111" s="41"/>
      <c r="C111" s="320" t="s">
        <v>116</v>
      </c>
      <c r="D111" s="321"/>
      <c r="E111" s="42" t="s">
        <v>114</v>
      </c>
      <c r="F111" s="332"/>
      <c r="G111" s="281"/>
      <c r="H111" s="334"/>
      <c r="I111" s="333"/>
      <c r="J111" s="334"/>
      <c r="K111" s="335"/>
      <c r="L111" s="307"/>
      <c r="N111" s="323"/>
      <c r="O111" s="52"/>
      <c r="Q111" s="38"/>
      <c r="R111" s="38"/>
      <c r="S111" s="38"/>
      <c r="T111" s="38"/>
    </row>
    <row r="112" spans="2:20" ht="22.15" customHeight="1">
      <c r="B112" s="41"/>
      <c r="C112" s="320" t="s">
        <v>117</v>
      </c>
      <c r="D112" s="321"/>
      <c r="E112" s="42" t="s">
        <v>12</v>
      </c>
      <c r="F112" s="332"/>
      <c r="G112" s="281"/>
      <c r="H112" s="334"/>
      <c r="I112" s="333"/>
      <c r="J112" s="334"/>
      <c r="K112" s="335"/>
      <c r="L112" s="307"/>
      <c r="N112" s="323"/>
      <c r="O112" s="52"/>
      <c r="Q112" s="38"/>
      <c r="R112" s="38"/>
      <c r="S112" s="38"/>
      <c r="T112" s="38"/>
    </row>
    <row r="113" spans="2:20" ht="22.15" customHeight="1">
      <c r="B113" s="41"/>
      <c r="C113" s="320" t="s">
        <v>118</v>
      </c>
      <c r="D113" s="321"/>
      <c r="E113" s="42" t="s">
        <v>12</v>
      </c>
      <c r="F113" s="332"/>
      <c r="G113" s="281"/>
      <c r="H113" s="334"/>
      <c r="I113" s="333"/>
      <c r="J113" s="334"/>
      <c r="K113" s="335"/>
      <c r="L113" s="307"/>
      <c r="N113" s="323"/>
      <c r="O113" s="52"/>
      <c r="Q113" s="38"/>
      <c r="R113" s="38"/>
      <c r="S113" s="38"/>
      <c r="T113" s="38"/>
    </row>
    <row r="114" spans="2:20" ht="22.15" customHeight="1">
      <c r="B114" s="41"/>
      <c r="C114" s="320" t="s">
        <v>119</v>
      </c>
      <c r="D114" s="321"/>
      <c r="E114" s="42" t="s">
        <v>120</v>
      </c>
      <c r="F114" s="332"/>
      <c r="G114" s="281"/>
      <c r="H114" s="334"/>
      <c r="I114" s="333"/>
      <c r="J114" s="334"/>
      <c r="K114" s="335"/>
      <c r="L114" s="307"/>
      <c r="N114" s="323"/>
      <c r="O114" s="52"/>
      <c r="Q114" s="38"/>
      <c r="R114" s="38"/>
      <c r="S114" s="38"/>
      <c r="T114" s="38"/>
    </row>
    <row r="115" spans="2:20" ht="22.15" customHeight="1">
      <c r="B115" s="41"/>
      <c r="C115" s="504" t="s">
        <v>21</v>
      </c>
      <c r="D115" s="505"/>
      <c r="E115" s="324"/>
      <c r="F115" s="193"/>
      <c r="G115" s="368"/>
      <c r="H115" s="329"/>
      <c r="I115" s="313"/>
      <c r="J115" s="330"/>
      <c r="K115" s="331"/>
      <c r="L115" s="307"/>
      <c r="N115" s="323"/>
      <c r="O115" s="52"/>
      <c r="Q115" s="38"/>
      <c r="R115" s="38"/>
      <c r="S115" s="38"/>
      <c r="T115" s="38"/>
    </row>
    <row r="116" spans="2:20" ht="22.15" customHeight="1">
      <c r="B116" s="41"/>
      <c r="C116" s="475" t="s">
        <v>127</v>
      </c>
      <c r="D116" s="476"/>
      <c r="E116" s="275"/>
      <c r="F116" s="255"/>
      <c r="G116" s="369"/>
      <c r="H116" s="255"/>
      <c r="I116" s="255"/>
      <c r="J116" s="255"/>
      <c r="K116" s="311"/>
      <c r="L116" s="307"/>
      <c r="N116" s="323"/>
      <c r="O116" s="52"/>
      <c r="Q116" s="38"/>
      <c r="R116" s="38"/>
      <c r="S116" s="38"/>
      <c r="T116" s="38"/>
    </row>
    <row r="117" spans="2:20" ht="22.15" customHeight="1">
      <c r="B117" s="41"/>
      <c r="C117" s="510" t="s">
        <v>128</v>
      </c>
      <c r="D117" s="510"/>
      <c r="E117" s="253"/>
      <c r="F117" s="254"/>
      <c r="G117" s="361"/>
      <c r="H117" s="254"/>
      <c r="I117" s="254"/>
      <c r="J117" s="254"/>
      <c r="K117" s="255"/>
      <c r="L117" s="307"/>
      <c r="N117" s="323"/>
      <c r="O117" s="52"/>
      <c r="Q117" s="38"/>
      <c r="R117" s="38"/>
      <c r="S117" s="38"/>
      <c r="T117" s="38"/>
    </row>
    <row r="118" spans="2:20" ht="22.15" customHeight="1">
      <c r="B118" s="41"/>
      <c r="C118" s="45" t="s">
        <v>129</v>
      </c>
      <c r="D118" s="45"/>
      <c r="E118" s="192" t="s">
        <v>12</v>
      </c>
      <c r="F118" s="313"/>
      <c r="G118" s="281"/>
      <c r="H118" s="194"/>
      <c r="I118" s="344"/>
      <c r="J118" s="194"/>
      <c r="K118" s="195"/>
      <c r="L118" s="307"/>
      <c r="N118" s="323"/>
      <c r="O118" s="52"/>
      <c r="Q118" s="38"/>
      <c r="R118" s="38"/>
      <c r="S118" s="38"/>
      <c r="T118" s="38"/>
    </row>
    <row r="119" spans="2:20" ht="22.15" customHeight="1">
      <c r="B119" s="41"/>
      <c r="C119" s="45" t="s">
        <v>131</v>
      </c>
      <c r="D119" s="45"/>
      <c r="E119" s="192" t="s">
        <v>114</v>
      </c>
      <c r="F119" s="313"/>
      <c r="G119" s="281"/>
      <c r="H119" s="194"/>
      <c r="I119" s="344"/>
      <c r="J119" s="194"/>
      <c r="K119" s="195"/>
      <c r="L119" s="307"/>
      <c r="N119" s="323"/>
      <c r="O119" s="52"/>
      <c r="Q119" s="38"/>
      <c r="R119" s="38"/>
      <c r="S119" s="38"/>
      <c r="T119" s="38"/>
    </row>
    <row r="120" spans="2:20" ht="22.15" customHeight="1">
      <c r="B120" s="41"/>
      <c r="C120" s="45" t="s">
        <v>132</v>
      </c>
      <c r="D120" s="45"/>
      <c r="E120" s="192" t="s">
        <v>114</v>
      </c>
      <c r="F120" s="313"/>
      <c r="G120" s="281"/>
      <c r="H120" s="194"/>
      <c r="I120" s="344"/>
      <c r="J120" s="194"/>
      <c r="K120" s="195"/>
      <c r="L120" s="307"/>
      <c r="N120" s="323"/>
      <c r="O120" s="52"/>
      <c r="Q120" s="38"/>
      <c r="R120" s="38"/>
      <c r="S120" s="38"/>
      <c r="T120" s="38"/>
    </row>
    <row r="121" spans="2:20" ht="22.15" customHeight="1">
      <c r="B121" s="41"/>
      <c r="C121" s="45" t="s">
        <v>133</v>
      </c>
      <c r="D121" s="45"/>
      <c r="E121" s="192" t="s">
        <v>12</v>
      </c>
      <c r="F121" s="313"/>
      <c r="G121" s="281"/>
      <c r="H121" s="194"/>
      <c r="I121" s="344"/>
      <c r="J121" s="194"/>
      <c r="K121" s="195"/>
      <c r="L121" s="307"/>
      <c r="N121" s="323"/>
      <c r="O121" s="52"/>
      <c r="Q121" s="38"/>
      <c r="R121" s="38"/>
      <c r="S121" s="38"/>
      <c r="T121" s="38"/>
    </row>
    <row r="122" spans="2:20" ht="22.15" customHeight="1">
      <c r="B122" s="41"/>
      <c r="C122" s="45" t="s">
        <v>134</v>
      </c>
      <c r="D122" s="45"/>
      <c r="E122" s="192" t="s">
        <v>12</v>
      </c>
      <c r="F122" s="313"/>
      <c r="G122" s="281"/>
      <c r="H122" s="194"/>
      <c r="I122" s="344"/>
      <c r="J122" s="194"/>
      <c r="K122" s="195"/>
      <c r="L122" s="307"/>
      <c r="N122" s="323"/>
      <c r="O122" s="52"/>
      <c r="Q122" s="38"/>
      <c r="R122" s="38"/>
      <c r="S122" s="38"/>
      <c r="T122" s="38"/>
    </row>
    <row r="123" spans="2:20" ht="22.15" customHeight="1">
      <c r="B123" s="41"/>
      <c r="C123" s="374" t="s">
        <v>135</v>
      </c>
      <c r="D123" s="260"/>
      <c r="E123" s="192" t="s">
        <v>120</v>
      </c>
      <c r="F123" s="313"/>
      <c r="G123" s="281"/>
      <c r="H123" s="194"/>
      <c r="I123" s="344"/>
      <c r="J123" s="194"/>
      <c r="K123" s="195"/>
      <c r="L123" s="307"/>
      <c r="N123" s="323"/>
      <c r="O123" s="52"/>
      <c r="Q123" s="38"/>
      <c r="R123" s="38"/>
      <c r="S123" s="38"/>
      <c r="T123" s="38"/>
    </row>
    <row r="124" spans="2:20" ht="22.15" customHeight="1">
      <c r="B124" s="41"/>
      <c r="C124" s="374" t="s">
        <v>136</v>
      </c>
      <c r="D124" s="260"/>
      <c r="E124" s="192" t="s">
        <v>110</v>
      </c>
      <c r="F124" s="313"/>
      <c r="G124" s="281"/>
      <c r="H124" s="194"/>
      <c r="I124" s="344"/>
      <c r="J124" s="194"/>
      <c r="K124" s="195"/>
      <c r="L124" s="307"/>
      <c r="N124" s="323"/>
      <c r="O124" s="52"/>
      <c r="Q124" s="38"/>
      <c r="R124" s="38"/>
      <c r="S124" s="38"/>
      <c r="T124" s="38"/>
    </row>
    <row r="125" spans="2:20" ht="22.15" customHeight="1">
      <c r="B125" s="41"/>
      <c r="C125" s="374"/>
      <c r="D125" s="260"/>
      <c r="E125" s="192"/>
      <c r="F125" s="313"/>
      <c r="G125" s="281"/>
      <c r="H125" s="194"/>
      <c r="I125" s="281"/>
      <c r="J125" s="194"/>
      <c r="K125" s="195"/>
      <c r="L125" s="307"/>
      <c r="N125" s="323"/>
      <c r="O125" s="52"/>
      <c r="Q125" s="38"/>
      <c r="R125" s="38"/>
      <c r="S125" s="38"/>
      <c r="T125" s="38"/>
    </row>
    <row r="126" spans="2:20" ht="22.15" customHeight="1">
      <c r="B126" s="41"/>
      <c r="C126" s="373" t="s">
        <v>128</v>
      </c>
      <c r="D126" s="373"/>
      <c r="E126" s="253"/>
      <c r="F126" s="254"/>
      <c r="G126" s="361"/>
      <c r="H126" s="254"/>
      <c r="I126" s="254"/>
      <c r="J126" s="254"/>
      <c r="K126" s="255"/>
      <c r="L126" s="307"/>
      <c r="N126" s="323"/>
      <c r="O126" s="52"/>
      <c r="Q126" s="38"/>
      <c r="R126" s="38"/>
      <c r="S126" s="38"/>
      <c r="T126" s="38"/>
    </row>
    <row r="127" spans="2:20" ht="22.15" customHeight="1">
      <c r="B127" s="41"/>
      <c r="C127" s="45" t="s">
        <v>137</v>
      </c>
      <c r="D127" s="45"/>
      <c r="E127" s="192" t="s">
        <v>12</v>
      </c>
      <c r="F127" s="313"/>
      <c r="G127" s="281"/>
      <c r="H127" s="194"/>
      <c r="I127" s="344"/>
      <c r="J127" s="194"/>
      <c r="K127" s="195"/>
      <c r="L127" s="307"/>
      <c r="N127" s="323"/>
      <c r="O127" s="52"/>
      <c r="Q127" s="38"/>
      <c r="R127" s="38"/>
      <c r="S127" s="38"/>
      <c r="T127" s="38"/>
    </row>
    <row r="128" spans="2:20" ht="22.15" customHeight="1">
      <c r="B128" s="41"/>
      <c r="C128" s="45" t="s">
        <v>130</v>
      </c>
      <c r="D128" s="45"/>
      <c r="E128" s="192" t="s">
        <v>114</v>
      </c>
      <c r="F128" s="313"/>
      <c r="G128" s="281"/>
      <c r="H128" s="194"/>
      <c r="I128" s="344"/>
      <c r="J128" s="194"/>
      <c r="K128" s="195"/>
      <c r="L128" s="317"/>
      <c r="N128" s="323"/>
      <c r="O128" s="52"/>
      <c r="Q128" s="38"/>
      <c r="R128" s="38"/>
      <c r="S128" s="38"/>
      <c r="T128" s="38"/>
    </row>
    <row r="129" spans="2:20" ht="22.15" customHeight="1">
      <c r="B129" s="41"/>
      <c r="C129" s="45" t="s">
        <v>131</v>
      </c>
      <c r="D129" s="45"/>
      <c r="E129" s="192" t="s">
        <v>114</v>
      </c>
      <c r="F129" s="313"/>
      <c r="G129" s="281"/>
      <c r="H129" s="194"/>
      <c r="I129" s="344"/>
      <c r="J129" s="194"/>
      <c r="K129" s="195"/>
      <c r="L129" s="307"/>
      <c r="N129" s="323"/>
      <c r="O129" s="52"/>
      <c r="Q129" s="38"/>
      <c r="R129" s="38"/>
      <c r="S129" s="38"/>
      <c r="T129" s="38"/>
    </row>
    <row r="130" spans="2:20" ht="22.15" customHeight="1">
      <c r="B130" s="41"/>
      <c r="C130" s="45" t="s">
        <v>132</v>
      </c>
      <c r="D130" s="45"/>
      <c r="E130" s="192" t="s">
        <v>114</v>
      </c>
      <c r="F130" s="313"/>
      <c r="G130" s="281"/>
      <c r="H130" s="194"/>
      <c r="I130" s="344"/>
      <c r="J130" s="194"/>
      <c r="K130" s="195"/>
      <c r="L130" s="307"/>
      <c r="N130" s="323"/>
      <c r="O130" s="52"/>
      <c r="Q130" s="38"/>
      <c r="R130" s="38"/>
      <c r="S130" s="38"/>
      <c r="T130" s="38"/>
    </row>
    <row r="131" spans="2:20" ht="22.15" customHeight="1">
      <c r="B131" s="41"/>
      <c r="C131" s="45" t="s">
        <v>133</v>
      </c>
      <c r="D131" s="45"/>
      <c r="E131" s="192" t="s">
        <v>12</v>
      </c>
      <c r="F131" s="313"/>
      <c r="G131" s="281"/>
      <c r="H131" s="194"/>
      <c r="I131" s="344"/>
      <c r="J131" s="194"/>
      <c r="K131" s="195"/>
      <c r="L131" s="307"/>
      <c r="N131" s="323"/>
      <c r="O131" s="52"/>
      <c r="Q131" s="38"/>
      <c r="R131" s="38"/>
      <c r="S131" s="38"/>
      <c r="T131" s="38"/>
    </row>
    <row r="132" spans="2:20" ht="22.15" customHeight="1">
      <c r="B132" s="41"/>
      <c r="C132" s="45" t="s">
        <v>134</v>
      </c>
      <c r="D132" s="45"/>
      <c r="E132" s="192" t="s">
        <v>12</v>
      </c>
      <c r="F132" s="313"/>
      <c r="G132" s="281"/>
      <c r="H132" s="194"/>
      <c r="I132" s="344"/>
      <c r="J132" s="194"/>
      <c r="K132" s="195"/>
      <c r="L132" s="307"/>
      <c r="N132" s="323"/>
      <c r="O132" s="52"/>
      <c r="Q132" s="38"/>
      <c r="R132" s="38"/>
      <c r="S132" s="38"/>
      <c r="T132" s="38"/>
    </row>
    <row r="133" spans="2:20" ht="22.15" customHeight="1">
      <c r="B133" s="41"/>
      <c r="C133" s="374" t="s">
        <v>135</v>
      </c>
      <c r="D133" s="260"/>
      <c r="E133" s="192" t="s">
        <v>120</v>
      </c>
      <c r="F133" s="313"/>
      <c r="G133" s="281"/>
      <c r="H133" s="194"/>
      <c r="I133" s="344"/>
      <c r="J133" s="194"/>
      <c r="K133" s="195"/>
      <c r="L133" s="307"/>
      <c r="N133" s="323"/>
      <c r="O133" s="52"/>
      <c r="Q133" s="38"/>
      <c r="R133" s="38"/>
      <c r="S133" s="38"/>
      <c r="T133" s="38"/>
    </row>
    <row r="134" spans="2:20" ht="22.15" customHeight="1">
      <c r="B134" s="41"/>
      <c r="C134" s="374" t="s">
        <v>138</v>
      </c>
      <c r="D134" s="260"/>
      <c r="E134" s="192" t="s">
        <v>110</v>
      </c>
      <c r="F134" s="313"/>
      <c r="G134" s="281"/>
      <c r="H134" s="194"/>
      <c r="I134" s="344"/>
      <c r="J134" s="194"/>
      <c r="K134" s="195"/>
      <c r="L134" s="307"/>
      <c r="N134" s="323"/>
      <c r="O134" s="52"/>
      <c r="Q134" s="38"/>
      <c r="R134" s="38"/>
      <c r="S134" s="38"/>
      <c r="T134" s="38"/>
    </row>
    <row r="135" spans="2:20" ht="22.15" customHeight="1">
      <c r="B135" s="41"/>
      <c r="C135" s="504" t="s">
        <v>21</v>
      </c>
      <c r="D135" s="505"/>
      <c r="E135" s="324"/>
      <c r="F135" s="193"/>
      <c r="G135" s="368"/>
      <c r="H135" s="329"/>
      <c r="I135" s="313"/>
      <c r="J135" s="330"/>
      <c r="K135" s="331"/>
      <c r="L135" s="307"/>
      <c r="N135" s="323"/>
      <c r="O135" s="52"/>
      <c r="Q135" s="38"/>
      <c r="R135" s="38"/>
      <c r="S135" s="38"/>
      <c r="T135" s="38"/>
    </row>
    <row r="136" spans="2:20">
      <c r="B136" s="41"/>
      <c r="C136" s="459" t="s">
        <v>140</v>
      </c>
      <c r="D136" s="460"/>
      <c r="E136" s="253"/>
      <c r="F136" s="254"/>
      <c r="G136" s="361"/>
      <c r="H136" s="254"/>
      <c r="I136" s="254"/>
      <c r="J136" s="254"/>
      <c r="K136" s="255"/>
      <c r="L136" s="307"/>
    </row>
    <row r="137" spans="2:20">
      <c r="B137" s="41"/>
      <c r="C137" s="461" t="s">
        <v>142</v>
      </c>
      <c r="D137" s="462"/>
      <c r="E137" s="192" t="s">
        <v>114</v>
      </c>
      <c r="F137" s="313"/>
      <c r="G137" s="281"/>
      <c r="H137" s="194"/>
      <c r="I137" s="344"/>
      <c r="J137" s="194"/>
      <c r="K137" s="197"/>
      <c r="L137" s="317"/>
    </row>
    <row r="138" spans="2:20">
      <c r="B138" s="41"/>
      <c r="C138" s="45" t="s">
        <v>131</v>
      </c>
      <c r="D138" s="45"/>
      <c r="E138" s="192" t="s">
        <v>114</v>
      </c>
      <c r="F138" s="313"/>
      <c r="G138" s="281"/>
      <c r="H138" s="194"/>
      <c r="I138" s="344"/>
      <c r="J138" s="194"/>
      <c r="K138" s="197"/>
      <c r="L138" s="307"/>
    </row>
    <row r="139" spans="2:20">
      <c r="B139" s="41"/>
      <c r="C139" s="45" t="s">
        <v>132</v>
      </c>
      <c r="D139" s="45"/>
      <c r="E139" s="192" t="s">
        <v>114</v>
      </c>
      <c r="F139" s="313"/>
      <c r="G139" s="281"/>
      <c r="H139" s="194"/>
      <c r="I139" s="344"/>
      <c r="J139" s="194"/>
      <c r="K139" s="197"/>
      <c r="L139" s="307"/>
    </row>
    <row r="140" spans="2:20">
      <c r="B140" s="41"/>
      <c r="C140" s="45" t="s">
        <v>133</v>
      </c>
      <c r="D140" s="45"/>
      <c r="E140" s="192" t="s">
        <v>12</v>
      </c>
      <c r="F140" s="313"/>
      <c r="G140" s="281"/>
      <c r="H140" s="194"/>
      <c r="I140" s="344"/>
      <c r="J140" s="194"/>
      <c r="K140" s="197"/>
      <c r="L140" s="307"/>
    </row>
    <row r="141" spans="2:20">
      <c r="B141" s="41"/>
      <c r="C141" s="45" t="s">
        <v>134</v>
      </c>
      <c r="D141" s="45"/>
      <c r="E141" s="192" t="s">
        <v>12</v>
      </c>
      <c r="F141" s="313"/>
      <c r="G141" s="281"/>
      <c r="H141" s="194"/>
      <c r="I141" s="344"/>
      <c r="J141" s="194"/>
      <c r="K141" s="197"/>
      <c r="L141" s="307"/>
    </row>
    <row r="142" spans="2:20">
      <c r="B142" s="336"/>
      <c r="C142" s="508" t="s">
        <v>21</v>
      </c>
      <c r="D142" s="509"/>
      <c r="E142" s="337"/>
      <c r="F142" s="338"/>
      <c r="G142" s="371"/>
      <c r="H142" s="340"/>
      <c r="I142" s="339"/>
      <c r="J142" s="341"/>
      <c r="K142" s="342"/>
      <c r="L142" s="343"/>
    </row>
  </sheetData>
  <mergeCells count="89">
    <mergeCell ref="C117:D117"/>
    <mergeCell ref="C135:D135"/>
    <mergeCell ref="C136:D136"/>
    <mergeCell ref="C137:D137"/>
    <mergeCell ref="C142:D142"/>
    <mergeCell ref="C101:D101"/>
    <mergeCell ref="C102:D102"/>
    <mergeCell ref="C108:D108"/>
    <mergeCell ref="C109:D109"/>
    <mergeCell ref="C115:D115"/>
    <mergeCell ref="C116:D116"/>
    <mergeCell ref="C90:D90"/>
    <mergeCell ref="C91:D91"/>
    <mergeCell ref="C92:D92"/>
    <mergeCell ref="C93:D93"/>
    <mergeCell ref="C94:D94"/>
    <mergeCell ref="C100:D100"/>
    <mergeCell ref="C80:D80"/>
    <mergeCell ref="C81:D81"/>
    <mergeCell ref="C84:D84"/>
    <mergeCell ref="C85:D85"/>
    <mergeCell ref="C86:D86"/>
    <mergeCell ref="C87:D87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7:L7"/>
    <mergeCell ref="B8:B9"/>
    <mergeCell ref="C8:D9"/>
    <mergeCell ref="E8:E9"/>
    <mergeCell ref="F8:F9"/>
    <mergeCell ref="L8:L9"/>
    <mergeCell ref="B1:L1"/>
    <mergeCell ref="B2:L2"/>
    <mergeCell ref="B3:L3"/>
    <mergeCell ref="B4:L4"/>
    <mergeCell ref="B5:L5"/>
    <mergeCell ref="B6:L6"/>
  </mergeCells>
  <pageMargins left="0.7" right="0.7" top="0.75" bottom="0.75" header="0.3" footer="0.3"/>
  <pageSetup scale="57" orientation="portrait" horizontalDpi="0" verticalDpi="0" r:id="rId1"/>
  <rowBreaks count="3" manualBreakCount="3">
    <brk id="42" max="16383" man="1"/>
    <brk id="77" max="16383" man="1"/>
    <brk id="1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69"/>
  <sheetViews>
    <sheetView showGridLines="0" view="pageBreakPreview" topLeftCell="A4" zoomScale="110" zoomScaleNormal="100" zoomScaleSheetLayoutView="110" workbookViewId="0">
      <selection activeCell="J17" sqref="J17"/>
    </sheetView>
  </sheetViews>
  <sheetFormatPr defaultRowHeight="21"/>
  <cols>
    <col min="1" max="1" width="7.6640625" style="1" customWidth="1"/>
    <col min="2" max="2" width="26.1640625" style="1" customWidth="1"/>
    <col min="3" max="3" width="18.83203125" style="1" customWidth="1"/>
    <col min="4" max="4" width="21" style="1" customWidth="1"/>
    <col min="5" max="5" width="14.33203125" style="1" customWidth="1"/>
    <col min="6" max="6" width="21.5" style="1" customWidth="1"/>
    <col min="7" max="7" width="18.33203125" style="1" customWidth="1"/>
    <col min="8" max="8" width="22.1640625" style="1" customWidth="1"/>
    <col min="9" max="9" width="12" style="1" customWidth="1"/>
    <col min="10" max="10" width="19.6640625" style="1" customWidth="1"/>
    <col min="11" max="11" width="40.5" style="1" customWidth="1"/>
    <col min="12" max="16384" width="9.33203125" style="1"/>
  </cols>
  <sheetData>
    <row r="1" spans="2:11" ht="21.75" thickBot="1"/>
    <row r="2" spans="2:11" ht="35.25" thickBot="1">
      <c r="B2" s="513" t="s">
        <v>46</v>
      </c>
      <c r="C2" s="514"/>
      <c r="D2" s="514"/>
      <c r="E2" s="514"/>
      <c r="F2" s="515" t="s">
        <v>22</v>
      </c>
      <c r="G2" s="516"/>
    </row>
    <row r="3" spans="2:11" ht="26.25" customHeight="1">
      <c r="B3" s="314" t="s">
        <v>105</v>
      </c>
      <c r="C3" s="2"/>
      <c r="D3" s="2"/>
      <c r="E3" s="3"/>
      <c r="F3" s="200" t="s">
        <v>23</v>
      </c>
      <c r="G3" s="201">
        <v>0</v>
      </c>
    </row>
    <row r="4" spans="2:11" ht="27" customHeight="1">
      <c r="B4" s="517" t="s">
        <v>106</v>
      </c>
      <c r="C4" s="518"/>
      <c r="D4" s="518"/>
      <c r="E4" s="4"/>
      <c r="F4" s="200" t="s">
        <v>24</v>
      </c>
      <c r="G4" s="201">
        <v>0</v>
      </c>
    </row>
    <row r="5" spans="2:11" ht="23.25">
      <c r="B5" s="5" t="s">
        <v>47</v>
      </c>
      <c r="C5" s="6"/>
      <c r="D5" s="7">
        <f>'(ปร6)'!F13</f>
        <v>2428834</v>
      </c>
      <c r="E5" s="4" t="s">
        <v>48</v>
      </c>
      <c r="F5" s="200" t="s">
        <v>25</v>
      </c>
      <c r="G5" s="202">
        <v>0.06</v>
      </c>
    </row>
    <row r="6" spans="2:11" ht="32.25" customHeight="1">
      <c r="B6" s="8" t="s">
        <v>27</v>
      </c>
      <c r="C6" s="519" t="s">
        <v>41</v>
      </c>
      <c r="D6" s="519"/>
      <c r="E6" s="4"/>
      <c r="F6" s="200" t="s">
        <v>26</v>
      </c>
      <c r="G6" s="201">
        <v>7.0000000000000007E-2</v>
      </c>
    </row>
    <row r="7" spans="2:11" ht="16.5" customHeight="1" thickBot="1">
      <c r="B7" s="9"/>
      <c r="C7" s="6"/>
      <c r="D7" s="6"/>
      <c r="E7" s="4"/>
      <c r="F7" s="10"/>
      <c r="G7" s="203"/>
    </row>
    <row r="8" spans="2:11" ht="22.5" thickTop="1">
      <c r="B8" s="11" t="s">
        <v>30</v>
      </c>
      <c r="C8" s="12">
        <f>IF(C9&lt;499999,500000,VLOOKUP(C9,factor_table,1,TRUE))</f>
        <v>2000000</v>
      </c>
      <c r="D8" s="13" t="s">
        <v>31</v>
      </c>
      <c r="E8" s="4"/>
      <c r="F8" s="204" t="s">
        <v>28</v>
      </c>
      <c r="G8" s="205" t="s">
        <v>29</v>
      </c>
    </row>
    <row r="9" spans="2:11" ht="22.5" thickBot="1">
      <c r="B9" s="14" t="s">
        <v>33</v>
      </c>
      <c r="C9" s="15">
        <f>D5</f>
        <v>2428834</v>
      </c>
      <c r="D9" s="6" t="s">
        <v>49</v>
      </c>
      <c r="E9" s="4"/>
      <c r="F9" s="206" t="s">
        <v>32</v>
      </c>
      <c r="G9" s="207"/>
    </row>
    <row r="10" spans="2:11" ht="23.25" thickTop="1" thickBot="1">
      <c r="B10" s="16" t="s">
        <v>34</v>
      </c>
      <c r="C10" s="17">
        <f>IF(C9&gt;500000001,500000001,INDEX(factor_table,MATCH(C8,factor_table,0)+1,1))</f>
        <v>5000000</v>
      </c>
      <c r="D10" s="18" t="s">
        <v>35</v>
      </c>
      <c r="E10" s="4"/>
      <c r="F10" s="208">
        <v>500000</v>
      </c>
      <c r="G10" s="209">
        <v>1.3073999999999999</v>
      </c>
      <c r="H10" s="210"/>
      <c r="I10" s="210"/>
      <c r="J10" s="210"/>
      <c r="K10" s="210"/>
    </row>
    <row r="11" spans="2:11" ht="22.5" thickTop="1">
      <c r="B11" s="9"/>
      <c r="C11" s="6"/>
      <c r="D11" s="6"/>
      <c r="E11" s="4"/>
      <c r="F11" s="208">
        <v>1000000</v>
      </c>
      <c r="G11" s="209">
        <v>1.3049999999999999</v>
      </c>
      <c r="H11" s="210"/>
      <c r="I11" s="210"/>
      <c r="J11" s="210"/>
      <c r="K11" s="210"/>
    </row>
    <row r="12" spans="2:11" ht="21.75">
      <c r="B12" s="19" t="s">
        <v>36</v>
      </c>
      <c r="C12" s="20">
        <f>VLOOKUP(C8,$F$10:$G$33,2,FALSE)</f>
        <v>1.3035000000000001</v>
      </c>
      <c r="D12" s="6" t="s">
        <v>37</v>
      </c>
      <c r="E12" s="4"/>
      <c r="F12" s="208">
        <v>2000000</v>
      </c>
      <c r="G12" s="211">
        <v>1.3035000000000001</v>
      </c>
      <c r="H12" s="210"/>
      <c r="I12" s="210"/>
      <c r="J12" s="210"/>
      <c r="K12" s="210"/>
    </row>
    <row r="13" spans="2:11" ht="22.5" thickBot="1">
      <c r="B13" s="19" t="s">
        <v>38</v>
      </c>
      <c r="C13" s="20">
        <f>VLOOKUP(C10,$F$10:$G$33,2,FALSE)</f>
        <v>1.3003</v>
      </c>
      <c r="D13" s="6" t="s">
        <v>39</v>
      </c>
      <c r="E13" s="4"/>
      <c r="F13" s="208">
        <v>5000000</v>
      </c>
      <c r="G13" s="211">
        <v>1.3003</v>
      </c>
      <c r="H13" s="210"/>
      <c r="I13" s="210"/>
      <c r="J13" s="210">
        <v>3098500</v>
      </c>
      <c r="K13" s="210">
        <f>+C16-J13</f>
        <v>66270.702000000048</v>
      </c>
    </row>
    <row r="14" spans="2:11" ht="25.5" customHeight="1" thickTop="1" thickBot="1">
      <c r="B14" s="14" t="s">
        <v>27</v>
      </c>
      <c r="C14" s="21">
        <f>ROUND(C12-(((C12-C13)*(C9-C8))/(C10-C8)),4)</f>
        <v>1.3029999999999999</v>
      </c>
      <c r="D14" s="22" t="s">
        <v>42</v>
      </c>
      <c r="E14" s="4"/>
      <c r="F14" s="208">
        <v>10000000</v>
      </c>
      <c r="G14" s="211">
        <v>1.2943</v>
      </c>
      <c r="H14" s="210"/>
      <c r="I14" s="210"/>
      <c r="J14" s="210">
        <f>+J13-C16</f>
        <v>-66270.702000000048</v>
      </c>
      <c r="K14" s="210"/>
    </row>
    <row r="15" spans="2:11" ht="22.5" thickTop="1">
      <c r="B15" s="9"/>
      <c r="C15" s="6"/>
      <c r="D15" s="22"/>
      <c r="E15" s="4"/>
      <c r="F15" s="208">
        <v>15000000</v>
      </c>
      <c r="G15" s="211">
        <v>1.2594000000000001</v>
      </c>
      <c r="H15" s="210"/>
      <c r="I15" s="210"/>
      <c r="J15" s="210">
        <v>3164000</v>
      </c>
      <c r="K15" s="210"/>
    </row>
    <row r="16" spans="2:11" ht="23.25">
      <c r="B16" s="19" t="s">
        <v>40</v>
      </c>
      <c r="C16" s="23">
        <f>C9*C14</f>
        <v>3164770.702</v>
      </c>
      <c r="D16" s="6"/>
      <c r="E16" s="4"/>
      <c r="F16" s="208">
        <v>20000000</v>
      </c>
      <c r="G16" s="211">
        <v>1.2518</v>
      </c>
      <c r="H16" s="210"/>
      <c r="I16" s="210"/>
      <c r="J16" s="210">
        <f>+J15-J13</f>
        <v>65500</v>
      </c>
      <c r="K16" s="210"/>
    </row>
    <row r="17" spans="2:11" ht="23.25">
      <c r="B17" s="520" t="s">
        <v>10</v>
      </c>
      <c r="C17" s="521"/>
      <c r="D17" s="521"/>
      <c r="E17" s="522"/>
      <c r="F17" s="208">
        <v>25000000</v>
      </c>
      <c r="G17" s="211">
        <v>1.2248000000000001</v>
      </c>
      <c r="H17" s="210"/>
      <c r="I17" s="210"/>
      <c r="J17" s="210"/>
      <c r="K17" s="210"/>
    </row>
    <row r="18" spans="2:11" ht="21.75">
      <c r="B18" s="9"/>
      <c r="C18" s="6"/>
      <c r="D18" s="6"/>
      <c r="E18" s="4"/>
      <c r="F18" s="208">
        <v>30000000</v>
      </c>
      <c r="G18" s="211">
        <v>1.2163999999999999</v>
      </c>
      <c r="H18" s="210"/>
      <c r="I18" s="210"/>
      <c r="J18" s="210"/>
      <c r="K18" s="210"/>
    </row>
    <row r="19" spans="2:11" ht="21.75">
      <c r="B19" s="9"/>
      <c r="C19" s="6"/>
      <c r="D19" s="6"/>
      <c r="E19" s="4"/>
      <c r="F19" s="208">
        <v>40000000</v>
      </c>
      <c r="G19" s="211">
        <v>1.2161</v>
      </c>
      <c r="H19" s="210"/>
      <c r="I19" s="210"/>
      <c r="J19" s="210"/>
      <c r="K19" s="210"/>
    </row>
    <row r="20" spans="2:11" ht="21.75">
      <c r="B20" s="9"/>
      <c r="C20" s="13" t="s">
        <v>10</v>
      </c>
      <c r="D20" s="6"/>
      <c r="E20" s="4"/>
      <c r="F20" s="208">
        <v>50000000</v>
      </c>
      <c r="G20" s="211">
        <v>1.2159</v>
      </c>
      <c r="H20" s="210"/>
      <c r="I20" s="210"/>
      <c r="J20" s="210"/>
      <c r="K20" s="210"/>
    </row>
    <row r="21" spans="2:11" ht="21.75">
      <c r="B21" s="9"/>
      <c r="C21" s="6" t="s">
        <v>10</v>
      </c>
      <c r="D21" s="6"/>
      <c r="E21" s="4"/>
      <c r="F21" s="208">
        <v>60000000</v>
      </c>
      <c r="G21" s="211">
        <v>1.2060999999999999</v>
      </c>
      <c r="H21" s="210"/>
      <c r="I21" s="210"/>
      <c r="J21" s="210"/>
      <c r="K21" s="210"/>
    </row>
    <row r="22" spans="2:11" ht="21.75">
      <c r="B22" s="9"/>
      <c r="C22" s="6" t="s">
        <v>10</v>
      </c>
      <c r="D22" s="6"/>
      <c r="E22" s="4"/>
      <c r="F22" s="208">
        <v>70000000</v>
      </c>
      <c r="G22" s="211">
        <v>1.2050000000000001</v>
      </c>
      <c r="H22" s="210"/>
      <c r="I22" s="210"/>
      <c r="J22" s="210"/>
      <c r="K22" s="210"/>
    </row>
    <row r="23" spans="2:11" ht="23.25">
      <c r="B23" s="24"/>
      <c r="C23" s="25" t="s">
        <v>10</v>
      </c>
      <c r="D23" s="22"/>
      <c r="E23" s="4"/>
      <c r="F23" s="208">
        <v>80000000</v>
      </c>
      <c r="G23" s="211">
        <v>1.2050000000000001</v>
      </c>
      <c r="H23" s="210"/>
      <c r="I23" s="210"/>
      <c r="J23" s="210"/>
      <c r="K23" s="210"/>
    </row>
    <row r="24" spans="2:11" ht="21.75">
      <c r="B24" s="9"/>
      <c r="C24" s="6" t="s">
        <v>10</v>
      </c>
      <c r="D24" s="6"/>
      <c r="E24" s="4"/>
      <c r="F24" s="208">
        <v>90000000</v>
      </c>
      <c r="G24" s="211">
        <v>1.2049000000000001</v>
      </c>
      <c r="H24" s="210"/>
      <c r="I24" s="210"/>
      <c r="J24" s="210"/>
      <c r="K24" s="210"/>
    </row>
    <row r="25" spans="2:11" ht="21.75">
      <c r="B25" s="9"/>
      <c r="C25" s="6"/>
      <c r="D25" s="6"/>
      <c r="E25" s="26"/>
      <c r="F25" s="208">
        <v>100000000</v>
      </c>
      <c r="G25" s="211">
        <v>1.2049000000000001</v>
      </c>
      <c r="H25" s="210"/>
      <c r="I25" s="210"/>
      <c r="J25" s="210"/>
      <c r="K25" s="210"/>
    </row>
    <row r="26" spans="2:11" ht="21.75">
      <c r="B26" s="9"/>
      <c r="C26" s="6"/>
      <c r="D26" s="6"/>
      <c r="E26" s="4"/>
      <c r="F26" s="208">
        <v>150000000</v>
      </c>
      <c r="G26" s="211">
        <v>1.2022999999999999</v>
      </c>
      <c r="H26" s="210"/>
      <c r="I26" s="210"/>
      <c r="J26" s="210"/>
      <c r="K26" s="210"/>
    </row>
    <row r="27" spans="2:11" ht="23.25">
      <c r="B27" s="9"/>
      <c r="C27" s="6"/>
      <c r="D27" s="6"/>
      <c r="E27" s="27" t="s">
        <v>10</v>
      </c>
      <c r="F27" s="208">
        <v>200000000</v>
      </c>
      <c r="G27" s="211">
        <v>1.2022999999999999</v>
      </c>
      <c r="H27" s="210"/>
      <c r="I27" s="210"/>
      <c r="J27" s="210"/>
      <c r="K27" s="210"/>
    </row>
    <row r="28" spans="2:11" ht="21.75">
      <c r="B28" s="9"/>
      <c r="C28" s="6"/>
      <c r="D28" s="6"/>
      <c r="E28" s="4"/>
      <c r="F28" s="208">
        <v>250000000</v>
      </c>
      <c r="G28" s="211">
        <v>1.2013</v>
      </c>
      <c r="H28" s="210"/>
      <c r="I28" s="210"/>
      <c r="J28" s="210"/>
      <c r="K28" s="210"/>
    </row>
    <row r="29" spans="2:11" ht="21.75">
      <c r="B29" s="9"/>
      <c r="C29" s="6"/>
      <c r="D29" s="6"/>
      <c r="E29" s="26"/>
      <c r="F29" s="208">
        <v>300000000</v>
      </c>
      <c r="G29" s="211">
        <v>1.1951000000000001</v>
      </c>
      <c r="H29" s="210"/>
      <c r="I29" s="210"/>
      <c r="J29" s="210"/>
      <c r="K29" s="210"/>
    </row>
    <row r="30" spans="2:11" ht="21.75">
      <c r="B30" s="9"/>
      <c r="C30" s="6"/>
      <c r="D30" s="6"/>
      <c r="E30" s="4"/>
      <c r="F30" s="208">
        <v>350000000</v>
      </c>
      <c r="G30" s="211">
        <v>1.1866000000000001</v>
      </c>
      <c r="H30" s="210"/>
      <c r="I30" s="210"/>
      <c r="J30" s="210"/>
      <c r="K30" s="210"/>
    </row>
    <row r="31" spans="2:11" ht="21.75">
      <c r="B31" s="9"/>
      <c r="C31" s="6"/>
      <c r="D31" s="6"/>
      <c r="E31" s="26"/>
      <c r="F31" s="208">
        <v>400000000</v>
      </c>
      <c r="G31" s="211">
        <v>1.1858</v>
      </c>
      <c r="H31" s="210"/>
      <c r="I31" s="210"/>
      <c r="J31" s="210"/>
      <c r="K31" s="210"/>
    </row>
    <row r="32" spans="2:11" ht="21.75">
      <c r="B32" s="9"/>
      <c r="C32" s="6"/>
      <c r="D32" s="6"/>
      <c r="E32" s="4"/>
      <c r="F32" s="208">
        <v>500000000</v>
      </c>
      <c r="G32" s="211">
        <v>1.1853</v>
      </c>
      <c r="H32" s="210"/>
      <c r="I32" s="210"/>
      <c r="J32" s="210"/>
      <c r="K32" s="210"/>
    </row>
    <row r="33" spans="2:11" ht="21.75">
      <c r="B33" s="28"/>
      <c r="C33" s="29"/>
      <c r="D33" s="29"/>
      <c r="E33" s="30"/>
      <c r="F33" s="212">
        <v>500000001</v>
      </c>
      <c r="G33" s="211">
        <v>1.1788000000000001</v>
      </c>
      <c r="H33" s="210"/>
      <c r="I33" s="210"/>
      <c r="J33" s="210"/>
      <c r="K33" s="210"/>
    </row>
    <row r="34" spans="2:11">
      <c r="H34" s="210"/>
      <c r="I34" s="210"/>
      <c r="J34" s="210"/>
      <c r="K34" s="210"/>
    </row>
    <row r="53" spans="8:10" ht="50.25" customHeight="1"/>
    <row r="54" spans="8:10" ht="50.25" customHeight="1"/>
    <row r="55" spans="8:10" ht="50.25" customHeight="1"/>
    <row r="64" spans="8:10">
      <c r="H64" s="213"/>
      <c r="I64" s="213"/>
      <c r="J64" s="213"/>
    </row>
    <row r="65" spans="8:10">
      <c r="H65" s="213"/>
      <c r="I65" s="213"/>
      <c r="J65" s="213"/>
    </row>
    <row r="66" spans="8:10">
      <c r="H66" s="213"/>
      <c r="I66" s="213"/>
      <c r="J66" s="213"/>
    </row>
    <row r="67" spans="8:10">
      <c r="H67" s="213"/>
      <c r="I67" s="213"/>
      <c r="J67" s="213"/>
    </row>
    <row r="68" spans="8:10">
      <c r="H68" s="213"/>
      <c r="I68" s="213"/>
      <c r="J68" s="213"/>
    </row>
    <row r="69" spans="8:10">
      <c r="H69" s="213"/>
      <c r="I69" s="213"/>
      <c r="J69" s="213"/>
    </row>
  </sheetData>
  <mergeCells count="5">
    <mergeCell ref="B2:E2"/>
    <mergeCell ref="F2:G2"/>
    <mergeCell ref="B4:D4"/>
    <mergeCell ref="C6:D6"/>
    <mergeCell ref="B17:E17"/>
  </mergeCells>
  <pageMargins left="0.8" right="0.38" top="1.1499999999999999" bottom="0.5699999999999999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(ปร6)</vt:lpstr>
      <vt:lpstr>ปร5</vt:lpstr>
      <vt:lpstr>สรุปหมวดงาน(ปร5ก)</vt:lpstr>
      <vt:lpstr>สวนที่1-ก่อสร้าง(ปร4)</vt:lpstr>
      <vt:lpstr>blank</vt:lpstr>
      <vt:lpstr>คำนวณ Factor F 6%</vt:lpstr>
      <vt:lpstr>'คำนวณ Factor F 6%'!factor_table</vt:lpstr>
      <vt:lpstr>'(ปร6)'!Print_Area</vt:lpstr>
      <vt:lpstr>'คำนวณ Factor F 6%'!Print_Area</vt:lpstr>
      <vt:lpstr>ปร5!Print_Area</vt:lpstr>
      <vt:lpstr>'สรุปหมวดงาน(ปร5ก)'!Print_Area</vt:lpstr>
      <vt:lpstr>'สวนที่1-ก่อสร้าง(ปร4)'!Print_Area</vt:lpstr>
      <vt:lpstr>'สรุปหมวดงาน(ปร5ก)'!Print_Titles</vt:lpstr>
      <vt:lpstr>'สวนที่1-ก่อสร้าง(ปร4)'!Print_Titles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เปลี่ยนแปลงรั้วกระทรวง</dc:title>
  <dc:creator>DESIGN &amp; CONSTRUCTION DEVISION</dc:creator>
  <cp:lastModifiedBy>user</cp:lastModifiedBy>
  <cp:lastPrinted>2020-01-24T07:19:12Z</cp:lastPrinted>
  <dcterms:created xsi:type="dcterms:W3CDTF">2004-12-03T06:11:32Z</dcterms:created>
  <dcterms:modified xsi:type="dcterms:W3CDTF">2020-02-13T04:26:33Z</dcterms:modified>
</cp:coreProperties>
</file>